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0" yWindow="0" windowWidth="24000" windowHeight="9525"/>
  </bookViews>
  <sheets>
    <sheet name="문항" sheetId="4" r:id="rId1"/>
    <sheet name="그래프" sheetId="3" r:id="rId2"/>
  </sheets>
  <calcPr calcId="145621"/>
  <fileRecoveryPr autoRecover="0"/>
</workbook>
</file>

<file path=xl/calcChain.xml><?xml version="1.0" encoding="utf-8"?>
<calcChain xmlns="http://schemas.openxmlformats.org/spreadsheetml/2006/main">
  <c r="C3" i="3" l="1"/>
  <c r="I72" i="4"/>
  <c r="I71" i="4"/>
  <c r="I70" i="4"/>
  <c r="I69" i="4"/>
  <c r="I68" i="4"/>
  <c r="I65" i="4"/>
  <c r="I64" i="4"/>
  <c r="I63" i="4"/>
  <c r="I62" i="4"/>
  <c r="I61" i="4"/>
  <c r="I60" i="4"/>
  <c r="I59" i="4"/>
  <c r="I58" i="4"/>
  <c r="I57" i="4"/>
  <c r="I56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C6" i="3" l="1"/>
  <c r="D8" i="3"/>
  <c r="J32" i="4" l="1"/>
  <c r="J56" i="4"/>
  <c r="J22" i="4"/>
  <c r="J27" i="4"/>
  <c r="C7" i="3"/>
  <c r="C5" i="3"/>
  <c r="C4" i="3"/>
  <c r="K22" i="4" l="1"/>
  <c r="E4" i="3" s="1"/>
  <c r="F4" i="3" s="1"/>
  <c r="J10" i="4"/>
  <c r="J15" i="4"/>
  <c r="J39" i="4" l="1"/>
  <c r="J68" i="4"/>
  <c r="K68" i="4" s="1"/>
  <c r="J49" i="4"/>
  <c r="J44" i="4"/>
  <c r="J61" i="4"/>
  <c r="K56" i="4" s="1"/>
  <c r="E7" i="3" l="1"/>
  <c r="F7" i="3" s="1"/>
  <c r="E6" i="3"/>
  <c r="F6" i="3" s="1"/>
  <c r="K39" i="4"/>
  <c r="E5" i="3" s="1"/>
  <c r="F5" i="3" s="1"/>
  <c r="J5" i="4"/>
  <c r="K5" i="4" s="1"/>
  <c r="E3" i="3" s="1"/>
  <c r="F3" i="3" s="1"/>
  <c r="F8" i="3" l="1"/>
  <c r="E8" i="3"/>
</calcChain>
</file>

<file path=xl/sharedStrings.xml><?xml version="1.0" encoding="utf-8"?>
<sst xmlns="http://schemas.openxmlformats.org/spreadsheetml/2006/main" count="198" uniqueCount="107">
  <si>
    <t xml:space="preserve"> </t>
    <phoneticPr fontId="1" type="noConversion"/>
  </si>
  <si>
    <t xml:space="preserve"> </t>
    <phoneticPr fontId="1" type="noConversion"/>
  </si>
  <si>
    <t>구분</t>
    <phoneticPr fontId="1" type="noConversion"/>
  </si>
  <si>
    <t>내용</t>
    <phoneticPr fontId="1" type="noConversion"/>
  </si>
  <si>
    <t xml:space="preserve">수준 </t>
    <phoneticPr fontId="1" type="noConversion"/>
  </si>
  <si>
    <t>점수</t>
    <phoneticPr fontId="1" type="noConversion"/>
  </si>
  <si>
    <t>평가수준</t>
    <phoneticPr fontId="1" type="noConversion"/>
  </si>
  <si>
    <t>TOTAL</t>
    <phoneticPr fontId="1" type="noConversion"/>
  </si>
  <si>
    <t>수준</t>
    <phoneticPr fontId="1" type="noConversion"/>
  </si>
  <si>
    <t xml:space="preserve">항목 </t>
    <phoneticPr fontId="1" type="noConversion"/>
  </si>
  <si>
    <t>선택</t>
    <phoneticPr fontId="1" type="noConversion"/>
  </si>
  <si>
    <t>가중치</t>
    <phoneticPr fontId="1" type="noConversion"/>
  </si>
  <si>
    <t>T/F</t>
    <phoneticPr fontId="1" type="noConversion"/>
  </si>
  <si>
    <t>FX</t>
    <phoneticPr fontId="1" type="noConversion"/>
  </si>
  <si>
    <t>소계</t>
    <phoneticPr fontId="1" type="noConversion"/>
  </si>
  <si>
    <t>계</t>
    <phoneticPr fontId="1" type="noConversion"/>
  </si>
  <si>
    <t xml:space="preserve"> </t>
    <phoneticPr fontId="1" type="noConversion"/>
  </si>
  <si>
    <t xml:space="preserve"> </t>
    <phoneticPr fontId="1" type="noConversion"/>
  </si>
  <si>
    <t>항목1</t>
    <phoneticPr fontId="1" type="noConversion"/>
  </si>
  <si>
    <t>항목2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</si>
  <si>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</si>
  <si>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</si>
  <si>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자체 평가를 위한 문항 입니다. 각 항목마다 귀하의 현 상황에 맞는 것을 한 개씩만 선택하십시오. 가중치가 반영되어 자동으로 환산되고 항목별 점수가 계산되어 현 수준이 레이더차트로 그려집니다.      </t>
    <phoneticPr fontId="1" type="noConversion"/>
  </si>
  <si>
    <t>점수</t>
    <phoneticPr fontId="1" type="noConversion"/>
  </si>
  <si>
    <t xml:space="preserve">1. 리더십 </t>
    <phoneticPr fontId="1" type="noConversion"/>
  </si>
  <si>
    <t>1. 목표관리능력</t>
    <phoneticPr fontId="1" type="noConversion"/>
  </si>
  <si>
    <t>2. 의사전달능력</t>
    <phoneticPr fontId="1" type="noConversion"/>
  </si>
  <si>
    <t>3. 협업능력</t>
    <phoneticPr fontId="1" type="noConversion"/>
  </si>
  <si>
    <t xml:space="preserve"> </t>
    <phoneticPr fontId="1" type="noConversion"/>
  </si>
  <si>
    <t xml:space="preserve"> </t>
    <phoneticPr fontId="1" type="noConversion"/>
  </si>
  <si>
    <t>나는 진로에 대한 생각이 없다.</t>
  </si>
  <si>
    <t xml:space="preserve">나는 진로에 대해 고민하고 있다. </t>
  </si>
  <si>
    <t xml:space="preserve">나는 진로에 대한 꿈을 가지고 있다. </t>
  </si>
  <si>
    <t xml:space="preserve">나는 진로에 대해 구체적인 계획을 세우고 있다. </t>
  </si>
  <si>
    <t xml:space="preserve">나는 졸업 후 꿈을 이루기 위한 구체적인 계획을 실천하고, 주기적으로 부족한 점을 보완하고 있다. </t>
  </si>
  <si>
    <t xml:space="preserve">나는 전달 하고자 하는 의사표현이 어렵다 </t>
  </si>
  <si>
    <t xml:space="preserve">나는 전달 하고자 하는 의사를 소극적이지만 표현할 수 있다. </t>
  </si>
  <si>
    <t xml:space="preserve">나는 전달 하고자 하는 의사를 다른 사람에게 적극적으로 나타낼 수 있다. </t>
  </si>
  <si>
    <t xml:space="preserve">나는 전달 하고자 하는 의사를 다른 사람에게 적극적으로 전달하고 상대방의 공감을 얻을 수 있다. </t>
  </si>
  <si>
    <t xml:space="preserve">나는 전달 하고자 하는 의사를 다른 사람에게 전달하고 공감대를 바탕으로 상대방을 리드할 수 있다. </t>
  </si>
  <si>
    <t xml:space="preserve">나는 동료와 함께하는 팀 활동에서 원만히 협력하기가 어렵다. </t>
  </si>
  <si>
    <t xml:space="preserve">나는 동료와 함께하는 팀 활동에서 소극적으로 협력활동을 하는 편이다. </t>
  </si>
  <si>
    <t xml:space="preserve">나는 동료와 함께하는 팀 활동에서 긍정적으로 협력하여 원만하게 활동하고 있다. </t>
  </si>
  <si>
    <t xml:space="preserve">나는 동료와 함께하는 팀 활동에서 솔선수범하여 적극적으로 협력활동을 하고 있다. </t>
  </si>
  <si>
    <t xml:space="preserve">나는 동료와 함께하는 팀 활동에서 공통목표를 위해 적극적으로 활동을 하고 있다. </t>
  </si>
  <si>
    <t xml:space="preserve">나는 교양과목을 이수하고 있으며 평점이 2.5 미만이다. </t>
  </si>
  <si>
    <t xml:space="preserve">나는 교양과목을 이수하고 있으며 평점이 2.5 이상이다. </t>
  </si>
  <si>
    <t xml:space="preserve">나는 교양과목을 이수하고 있으며 평점이 3.0 이상이다. </t>
  </si>
  <si>
    <t xml:space="preserve">나는 교양과목을 이수하고 있으며 평점이 3.5 이상이다. </t>
  </si>
  <si>
    <t xml:space="preserve">나는 교양과목을 이수하고 있으며 평점은 4.0 이상이다. </t>
  </si>
  <si>
    <t xml:space="preserve">나는 학과에 개설된 과목을 이수하고 있으며 평점이 2.5 미만이다. </t>
  </si>
  <si>
    <t xml:space="preserve">나는 학과에 개설된 과목을 이수하고 있으며 평점이 2.5 이상이다. </t>
  </si>
  <si>
    <t xml:space="preserve">나는 학과에 개설된 과목을 이수하고 있으며 평점이 3.0 이상이다. </t>
  </si>
  <si>
    <t xml:space="preserve">나는 학과에 개설된 과목을 이수하고 있으며 평점이 3.5 이상이다. </t>
  </si>
  <si>
    <t xml:space="preserve">나는 학과에서 개설된 과목을 이수하고 있으며 평점은 4.0 이상이다. </t>
  </si>
  <si>
    <t>2. 전공지식</t>
    <phoneticPr fontId="1" type="noConversion"/>
  </si>
  <si>
    <t>1. 학과</t>
  </si>
  <si>
    <t>나는 체육대회, MT 등 학과 활동에 별로 관심이 없다.</t>
  </si>
  <si>
    <t xml:space="preserve">나는 체육대회, MT 등 학과 활동에 타인의 권유가 있으면 소극적으로 참여하고 있다. </t>
  </si>
  <si>
    <t>나는 체육대회, MT 등 학과 활동에 스스로 솔선해서 참여하고 있다.</t>
  </si>
  <si>
    <t>나는 체육대회, MT 등 학과 활동에 리더의 역할을 수행하며 적극적으로 참여하고 있다.</t>
  </si>
  <si>
    <t>나는 체육대회, MT 등 학과 활동에 리더로서 타인의 참여를 독려한다.</t>
  </si>
  <si>
    <t>2. 교내</t>
  </si>
  <si>
    <t xml:space="preserve">나는 외부연사초청세미나, 축제 등 교내행사활동에 별로 관심이 없다. </t>
  </si>
  <si>
    <t xml:space="preserve">나는 외부연사초청세미나, 축제 등 교내행사활동에 타인의 권유가 있으면 소극적으로 참여하고 있다. </t>
  </si>
  <si>
    <t>나는 외부연사초청세미나, 축제 등 교내행사활동에 스스로 솔선해서 참여하고 있다.</t>
  </si>
  <si>
    <t>나는 외부연사초청세미나, 축제 등 교내행사활동에 리더로서 적극적으로 참여하고 있다.</t>
  </si>
  <si>
    <t>나는 외부연사초청세미나, 축제 등 교내행사활동에 리더로서 타인의 참여를 독려한다.</t>
  </si>
  <si>
    <t>3. 교외</t>
  </si>
  <si>
    <t xml:space="preserve">나는 학교활동 이외의 대학생연합활동이나 교외학생활동에 별로 관심이 없다. </t>
  </si>
  <si>
    <t>나는 학교활동 이외의 대학생연합활동이나 교외학생활동에 타인의 권유에 의해 소극적으로 참여하고 있다.</t>
  </si>
  <si>
    <t>나는 학교활동 이외의 대학생연합활동이나 교외학생활동에 스스로 솔선해서 참여하고 있다.</t>
  </si>
  <si>
    <t>나는 학교활동 이외의 대학생연합활동이나 전국규모의 학생활동에 적극적으로 참여하고 있다.</t>
  </si>
  <si>
    <t>나는 학교활동 이외의 대학생연합활동이나 글로벌학생활동에 적극적으로 참여하고 있다.</t>
  </si>
  <si>
    <t>3. 네트워크</t>
    <phoneticPr fontId="1" type="noConversion"/>
  </si>
  <si>
    <t>4. 어학능력</t>
    <phoneticPr fontId="1" type="noConversion"/>
  </si>
  <si>
    <t xml:space="preserve">1. 참여 </t>
  </si>
  <si>
    <t>나는 외국어에 관심이 적다.</t>
  </si>
  <si>
    <t xml:space="preserve">나는 외국어학습목표를 세우고 외국어강좌를 듣고 있다. </t>
  </si>
  <si>
    <t>나는 해외 관련 특강 프로그램에 참여하였다.</t>
  </si>
  <si>
    <t>나는 해외 프로그램관련 교육에 참여하여 어학능력이 향상 되었다.</t>
  </si>
  <si>
    <t>나는 해외 프로그램(어학연수 및 인턴십)에 참여 하였다.</t>
  </si>
  <si>
    <t>나는 전공관련 외국어가 부족하다.</t>
  </si>
  <si>
    <t>나는 전공관련 외국어를 알고 있다.</t>
  </si>
  <si>
    <t>나는 전공외국어를 이해하고 있다.</t>
  </si>
  <si>
    <t>나는 전공외국어를 활용할 수 있다.</t>
  </si>
  <si>
    <t>나는 전공외국어를 현장에서 적용할 수 있다.</t>
  </si>
  <si>
    <t>2. 전공어학능력향상</t>
    <phoneticPr fontId="1" type="noConversion"/>
  </si>
  <si>
    <t>5. 사회봉사</t>
    <phoneticPr fontId="1" type="noConversion"/>
  </si>
  <si>
    <t xml:space="preserve">나는 사회봉사 활동에 관심이 적다. </t>
  </si>
  <si>
    <t>나는 사회봉사 활동에 관심은 있으나 참여하고 있지 않다.</t>
  </si>
  <si>
    <t xml:space="preserve">나는 사회봉사 활동에 대한 필수학점만 취득하고 있다. </t>
  </si>
  <si>
    <t>나는 사회봉사 활동에 대한 필수학점을 취득 후, 대학내 봉사활동을 지속적으로 하고 있다.</t>
  </si>
  <si>
    <t>나는 사회봉사활동의 중요성을 가지고 다양한 국내외 봉사활동을 지속하고 있다.</t>
  </si>
  <si>
    <t>1. 지역사회</t>
    <phoneticPr fontId="1" type="noConversion"/>
  </si>
  <si>
    <t>1. 리더십</t>
    <phoneticPr fontId="1" type="noConversion"/>
  </si>
  <si>
    <t>1. 교양</t>
    <phoneticPr fontId="1" type="noConversion"/>
  </si>
  <si>
    <t>2. 전공</t>
    <phoneticPr fontId="1" type="noConversion"/>
  </si>
  <si>
    <t>3. WCC과정(화장)</t>
    <phoneticPr fontId="1" type="noConversion"/>
  </si>
  <si>
    <t>3. 네트워크</t>
    <phoneticPr fontId="1" type="noConversion"/>
  </si>
  <si>
    <t>2. 전공 지식</t>
    <phoneticPr fontId="1" type="noConversion"/>
  </si>
  <si>
    <t xml:space="preserve">                                                                                                                               학과 :                              학번:                           성명:             </t>
    <phoneticPr fontId="1" type="noConversion"/>
  </si>
  <si>
    <t>나는 4차 산업 혁명이 요구하는 디지털 치의학을 알고만 있다.</t>
  </si>
  <si>
    <t>나는 치과용 3D 프린터기의 원리를 이해 할 수 있다.</t>
  </si>
  <si>
    <t>나는 치과용 모형의 3D 모델링 작업을 할 수 있다.</t>
  </si>
  <si>
    <t>나는 치과보철물의 3D 모델링 작업을 할 수 있다.</t>
  </si>
  <si>
    <t xml:space="preserve">나는 4차 산업 혁명이 요구하는 의료용 3D프린터기를 활용한 구강구조물을 출력할 수 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</si>
</sst>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_ "/>
    <numFmt numFmtId="177" formatCode="_-* #,##0.0_-;\-* #,##0.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4" fillId="3" borderId="4" xfId="0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justify" vertical="center" wrapText="1"/>
    </xf>
    <xf numFmtId="41" fontId="5" fillId="4" borderId="6" xfId="1" applyFont="1" applyFill="1" applyBorder="1" applyAlignment="1">
      <alignment horizontal="center" vertical="center" wrapText="1"/>
    </xf>
    <xf numFmtId="41" fontId="5" fillId="4" borderId="7" xfId="1" applyFont="1" applyFill="1" applyBorder="1" applyAlignment="1">
      <alignment horizontal="center" vertical="center" wrapText="1"/>
    </xf>
    <xf numFmtId="177" fontId="4" fillId="4" borderId="4" xfId="1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justify" vertical="center" wrapText="1"/>
    </xf>
    <xf numFmtId="41" fontId="5" fillId="4" borderId="2" xfId="1" applyFont="1" applyFill="1" applyBorder="1" applyAlignment="1">
      <alignment horizontal="center" vertical="center" wrapText="1"/>
    </xf>
    <xf numFmtId="177" fontId="6" fillId="4" borderId="2" xfId="1" applyNumberFormat="1" applyFont="1" applyFill="1" applyBorder="1" applyAlignment="1">
      <alignment horizontal="center" vertical="center" wrapText="1"/>
    </xf>
    <xf numFmtId="41" fontId="4" fillId="0" borderId="4" xfId="1" applyFont="1" applyBorder="1">
      <alignment vertical="center"/>
    </xf>
    <xf numFmtId="177" fontId="7" fillId="4" borderId="9" xfId="1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 indent="1"/>
    </xf>
    <xf numFmtId="0" fontId="11" fillId="0" borderId="1" xfId="0" applyFont="1" applyBorder="1" applyAlignment="1">
      <alignment horizontal="left" vertical="center" wrapText="1" indent="1"/>
    </xf>
    <xf numFmtId="0" fontId="14" fillId="0" borderId="0" xfId="0" applyFo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 indent="1"/>
    </xf>
    <xf numFmtId="0" fontId="10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 indent="1"/>
    </xf>
    <xf numFmtId="0" fontId="12" fillId="2" borderId="4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 indent="1"/>
    </xf>
    <xf numFmtId="0" fontId="1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 indent="1"/>
    </xf>
    <xf numFmtId="0" fontId="17" fillId="2" borderId="1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 indent="1"/>
    </xf>
    <xf numFmtId="0" fontId="10" fillId="4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 indent="1"/>
    </xf>
    <xf numFmtId="0" fontId="10" fillId="0" borderId="4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5" fillId="0" borderId="4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312638888888963"/>
          <c:y val="0.1503901439077529"/>
          <c:w val="0.47951388888888941"/>
          <c:h val="0.58848696439586234"/>
        </c:manualLayout>
      </c:layout>
      <c:radarChart>
        <c:radarStyle val="marker"/>
        <c:varyColors val="0"/>
        <c:ser>
          <c:idx val="0"/>
          <c:order val="0"/>
          <c:tx>
            <c:v>목표수준</c:v>
          </c:tx>
          <c:marker>
            <c:symbol val="none"/>
          </c:marker>
          <c:cat>
            <c:strRef>
              <c:f>그래프!$C$3:$C$7</c:f>
              <c:strCache>
                <c:ptCount val="5"/>
                <c:pt idx="0">
                  <c:v>1. 리더십</c:v>
                </c:pt>
                <c:pt idx="1">
                  <c:v>2. 전공 지식</c:v>
                </c:pt>
                <c:pt idx="2">
                  <c:v>3. 네트워크</c:v>
                </c:pt>
                <c:pt idx="3">
                  <c:v>4. 어학능력</c:v>
                </c:pt>
                <c:pt idx="4">
                  <c:v>5. 사회봉사</c:v>
                </c:pt>
              </c:strCache>
            </c:strRef>
          </c:cat>
          <c:val>
            <c:numRef>
              <c:f>그래프!$D$3:$D$7</c:f>
              <c:numCache>
                <c:formatCode>_(* #,##0_);_(* \(#,##0\);_(* "-"_);_(@_)</c:formatCode>
                <c:ptCount val="5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1F7-4FA3-B2D4-D070886F3DD8}"/>
            </c:ext>
          </c:extLst>
        </c:ser>
        <c:ser>
          <c:idx val="1"/>
          <c:order val="1"/>
          <c:tx>
            <c:v>현수준</c:v>
          </c:tx>
          <c:marker>
            <c:symbol val="none"/>
          </c:marker>
          <c:val>
            <c:numRef>
              <c:f>그래프!$F$3:$F$7</c:f>
              <c:numCache>
                <c:formatCode>_-* #,##0.0_-;\-* #,##0.0_-;_-* "-"_-;_-@_-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1D-41BF-A020-0B511A353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407424"/>
        <c:axId val="84408960"/>
      </c:radarChart>
      <c:catAx>
        <c:axId val="8440742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crossAx val="84408960"/>
        <c:crosses val="autoZero"/>
        <c:auto val="1"/>
        <c:lblAlgn val="ctr"/>
        <c:lblOffset val="100"/>
        <c:noMultiLvlLbl val="0"/>
      </c:catAx>
      <c:valAx>
        <c:axId val="84408960"/>
        <c:scaling>
          <c:orientation val="minMax"/>
          <c:max val="5"/>
          <c:min val="0"/>
        </c:scaling>
        <c:delete val="0"/>
        <c:axPos val="l"/>
        <c:majorGridlines/>
        <c:numFmt formatCode="_(* #,##0_);_(* \(#,##0\);_(* &quot;-&quot;_);_(@_)" sourceLinked="1"/>
        <c:majorTickMark val="cross"/>
        <c:minorTickMark val="none"/>
        <c:tickLblPos val="nextTo"/>
        <c:crossAx val="84407424"/>
        <c:crosses val="autoZero"/>
        <c:crossBetween val="between"/>
        <c:minorUnit val="1"/>
      </c:valAx>
    </c:plotArea>
    <c:legend>
      <c:legendPos val="r"/>
      <c:layout>
        <c:manualLayout>
          <c:xMode val="edge"/>
          <c:yMode val="edge"/>
          <c:x val="0.46965506930804668"/>
          <c:y val="0.8645243367303399"/>
          <c:w val="0.48683277061582769"/>
          <c:h val="9.5392833481138709E-2"/>
        </c:manualLayout>
      </c:layout>
      <c:overlay val="0"/>
      <c:spPr>
        <a:ln>
          <a:solidFill>
            <a:schemeClr val="bg1">
              <a:lumMod val="75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CheckBox" fmlaLink="$H$5" lockText="1" noThreeD="1"/>
</file>

<file path=xl/ctrlProps/ctrlProp2.xml><?xml version="1.0" encoding="utf-8"?>
<formControlPr xmlns="http://schemas.microsoft.com/office/spreadsheetml/2009/9/main" objectType="CheckBox" fmlaLink="$H$7" lockText="1" noThreeD="1"/>
</file>

<file path=xl/ctrlProps/ctrlProp3.xml><?xml version="1.0" encoding="utf-8"?>
<formControlPr xmlns="http://schemas.microsoft.com/office/spreadsheetml/2009/9/main" objectType="CheckBox" fmlaLink="$H$8" lockText="1" noThreeD="1"/>
</file>

<file path=xl/ctrlProps/ctrlProp4.xml><?xml version="1.0" encoding="utf-8"?>
<formControlPr xmlns="http://schemas.microsoft.com/office/spreadsheetml/2009/9/main" objectType="CheckBox" fmlaLink="$H$6" lockText="1" noThreeD="1"/>
</file>

<file path=xl/ctrlProps/ctrlProp5.xml><?xml version="1.0" encoding="utf-8"?>
<formControlPr xmlns="http://schemas.microsoft.com/office/spreadsheetml/2009/9/main" objectType="CheckBox" fmlaLink="$H$9" lockText="1" noThreeD="1"/>
</file>

<file path=xl/ctrlProps/ctrlProp6.xml><?xml version="1.0" encoding="utf-8"?>
<formControlPr xmlns="http://schemas.microsoft.com/office/spreadsheetml/2009/9/main" objectType="CheckBox" fmlaLink="$H$10" lockText="1" noThreeD="1"/>
</file>

<file path=xl/ctrlProps/ctrlProp7.xml><?xml version="1.0" encoding="utf-8"?>
<formControlPr xmlns="http://schemas.microsoft.com/office/spreadsheetml/2009/9/main" objectType="CheckBox" fmlaLink="$H$12" lockText="1" noThreeD="1"/>
</file>

<file path=xl/ctrlProps/ctrlProp8.xml><?xml version="1.0" encoding="utf-8"?>
<formControlPr xmlns="http://schemas.microsoft.com/office/spreadsheetml/2009/9/main" objectType="CheckBox" fmlaLink="$H$13" lockText="1" noThreeD="1"/>
</file>

<file path=xl/ctrlProps/ctrlProp9.xml><?xml version="1.0" encoding="utf-8"?>
<formControlPr xmlns="http://schemas.microsoft.com/office/spreadsheetml/2009/9/main" objectType="CheckBox" fmlaLink="$H$11" lockText="1" noThreeD="1"/>
</file>

<file path=xl/ctrlProps/ctrlProp10.xml><?xml version="1.0" encoding="utf-8"?>
<formControlPr xmlns="http://schemas.microsoft.com/office/spreadsheetml/2009/9/main" objectType="CheckBox" fmlaLink="$H$14" lockText="1" noThreeD="1"/>
</file>

<file path=xl/ctrlProps/ctrlProp11.xml><?xml version="1.0" encoding="utf-8"?>
<formControlPr xmlns="http://schemas.microsoft.com/office/spreadsheetml/2009/9/main" objectType="CheckBox" fmlaLink="$H$15" lockText="1" noThreeD="1"/>
</file>

<file path=xl/ctrlProps/ctrlProp12.xml><?xml version="1.0" encoding="utf-8"?>
<formControlPr xmlns="http://schemas.microsoft.com/office/spreadsheetml/2009/9/main" objectType="CheckBox" fmlaLink="$H$17" lockText="1" noThreeD="1"/>
</file>

<file path=xl/ctrlProps/ctrlProp13.xml><?xml version="1.0" encoding="utf-8"?>
<formControlPr xmlns="http://schemas.microsoft.com/office/spreadsheetml/2009/9/main" objectType="CheckBox" fmlaLink="$H$18" lockText="1" noThreeD="1"/>
</file>

<file path=xl/ctrlProps/ctrlProp14.xml><?xml version="1.0" encoding="utf-8"?>
<formControlPr xmlns="http://schemas.microsoft.com/office/spreadsheetml/2009/9/main" objectType="CheckBox" fmlaLink="$H$16" lockText="1" noThreeD="1"/>
</file>

<file path=xl/ctrlProps/ctrlProp15.xml><?xml version="1.0" encoding="utf-8"?>
<formControlPr xmlns="http://schemas.microsoft.com/office/spreadsheetml/2009/9/main" objectType="CheckBox" fmlaLink="$H$19" lockText="1" noThreeD="1"/>
</file>

<file path=xl/ctrlProps/ctrlProp16.xml><?xml version="1.0" encoding="utf-8"?>
<formControlPr xmlns="http://schemas.microsoft.com/office/spreadsheetml/2009/9/main" objectType="CheckBox" fmlaLink="$H$22" lockText="1" noThreeD="1"/>
</file>

<file path=xl/ctrlProps/ctrlProp17.xml><?xml version="1.0" encoding="utf-8"?>
<formControlPr xmlns="http://schemas.microsoft.com/office/spreadsheetml/2009/9/main" objectType="CheckBox" fmlaLink="$H$24" lockText="1" noThreeD="1"/>
</file>

<file path=xl/ctrlProps/ctrlProp18.xml><?xml version="1.0" encoding="utf-8"?>
<formControlPr xmlns="http://schemas.microsoft.com/office/spreadsheetml/2009/9/main" objectType="CheckBox" fmlaLink="$H$25" lockText="1" noThreeD="1"/>
</file>

<file path=xl/ctrlProps/ctrlProp19.xml><?xml version="1.0" encoding="utf-8"?>
<formControlPr xmlns="http://schemas.microsoft.com/office/spreadsheetml/2009/9/main" objectType="CheckBox" fmlaLink="$H$23" lockText="1" noThreeD="1"/>
</file>

<file path=xl/ctrlProps/ctrlProp20.xml><?xml version="1.0" encoding="utf-8"?>
<formControlPr xmlns="http://schemas.microsoft.com/office/spreadsheetml/2009/9/main" objectType="CheckBox" fmlaLink="$H$26" lockText="1" noThreeD="1"/>
</file>

<file path=xl/ctrlProps/ctrlProp21.xml><?xml version="1.0" encoding="utf-8"?>
<formControlPr xmlns="http://schemas.microsoft.com/office/spreadsheetml/2009/9/main" objectType="CheckBox" fmlaLink="$H$27" lockText="1" noThreeD="1"/>
</file>

<file path=xl/ctrlProps/ctrlProp22.xml><?xml version="1.0" encoding="utf-8"?>
<formControlPr xmlns="http://schemas.microsoft.com/office/spreadsheetml/2009/9/main" objectType="CheckBox" fmlaLink="$H$29" lockText="1" noThreeD="1"/>
</file>

<file path=xl/ctrlProps/ctrlProp23.xml><?xml version="1.0" encoding="utf-8"?>
<formControlPr xmlns="http://schemas.microsoft.com/office/spreadsheetml/2009/9/main" objectType="CheckBox" fmlaLink="$H$30" lockText="1" noThreeD="1"/>
</file>

<file path=xl/ctrlProps/ctrlProp24.xml><?xml version="1.0" encoding="utf-8"?>
<formControlPr xmlns="http://schemas.microsoft.com/office/spreadsheetml/2009/9/main" objectType="CheckBox" fmlaLink="$H$28" lockText="1" noThreeD="1"/>
</file>

<file path=xl/ctrlProps/ctrlProp25.xml><?xml version="1.0" encoding="utf-8"?>
<formControlPr xmlns="http://schemas.microsoft.com/office/spreadsheetml/2009/9/main" objectType="CheckBox" fmlaLink="$H$31" lockText="1" noThreeD="1"/>
</file>

<file path=xl/ctrlProps/ctrlProp26.xml><?xml version="1.0" encoding="utf-8"?>
<formControlPr xmlns="http://schemas.microsoft.com/office/spreadsheetml/2009/9/main" objectType="CheckBox" fmlaLink="$H$32" lockText="1" noThreeD="1"/>
</file>

<file path=xl/ctrlProps/ctrlProp27.xml><?xml version="1.0" encoding="utf-8"?>
<formControlPr xmlns="http://schemas.microsoft.com/office/spreadsheetml/2009/9/main" objectType="CheckBox" fmlaLink="$H$34" lockText="1" noThreeD="1"/>
</file>

<file path=xl/ctrlProps/ctrlProp28.xml><?xml version="1.0" encoding="utf-8"?>
<formControlPr xmlns="http://schemas.microsoft.com/office/spreadsheetml/2009/9/main" objectType="CheckBox" fmlaLink="$H$35" lockText="1" noThreeD="1"/>
</file>

<file path=xl/ctrlProps/ctrlProp29.xml><?xml version="1.0" encoding="utf-8"?>
<formControlPr xmlns="http://schemas.microsoft.com/office/spreadsheetml/2009/9/main" objectType="CheckBox" fmlaLink="$H$33" lockText="1" noThreeD="1"/>
</file>

<file path=xl/ctrlProps/ctrlProp30.xml><?xml version="1.0" encoding="utf-8"?>
<formControlPr xmlns="http://schemas.microsoft.com/office/spreadsheetml/2009/9/main" objectType="CheckBox" fmlaLink="$H$36" lockText="1" noThreeD="1"/>
</file>

<file path=xl/ctrlProps/ctrlProp31.xml><?xml version="1.0" encoding="utf-8"?>
<formControlPr xmlns="http://schemas.microsoft.com/office/spreadsheetml/2009/9/main" objectType="CheckBox" fmlaLink="$H$39" lockText="1" noThreeD="1"/>
</file>

<file path=xl/ctrlProps/ctrlProp32.xml><?xml version="1.0" encoding="utf-8"?>
<formControlPr xmlns="http://schemas.microsoft.com/office/spreadsheetml/2009/9/main" objectType="CheckBox" fmlaLink="$H$41" lockText="1" noThreeD="1"/>
</file>

<file path=xl/ctrlProps/ctrlProp33.xml><?xml version="1.0" encoding="utf-8"?>
<formControlPr xmlns="http://schemas.microsoft.com/office/spreadsheetml/2009/9/main" objectType="CheckBox" fmlaLink="$H$42" lockText="1" noThreeD="1"/>
</file>

<file path=xl/ctrlProps/ctrlProp34.xml><?xml version="1.0" encoding="utf-8"?>
<formControlPr xmlns="http://schemas.microsoft.com/office/spreadsheetml/2009/9/main" objectType="CheckBox" fmlaLink="$H$40" lockText="1" noThreeD="1"/>
</file>

<file path=xl/ctrlProps/ctrlProp35.xml><?xml version="1.0" encoding="utf-8"?>
<formControlPr xmlns="http://schemas.microsoft.com/office/spreadsheetml/2009/9/main" objectType="CheckBox" fmlaLink="$H$43" lockText="1" noThreeD="1"/>
</file>

<file path=xl/ctrlProps/ctrlProp36.xml><?xml version="1.0" encoding="utf-8"?>
<formControlPr xmlns="http://schemas.microsoft.com/office/spreadsheetml/2009/9/main" objectType="CheckBox" fmlaLink="$H$44" lockText="1" noThreeD="1"/>
</file>

<file path=xl/ctrlProps/ctrlProp37.xml><?xml version="1.0" encoding="utf-8"?>
<formControlPr xmlns="http://schemas.microsoft.com/office/spreadsheetml/2009/9/main" objectType="CheckBox" fmlaLink="$H$46" lockText="1" noThreeD="1"/>
</file>

<file path=xl/ctrlProps/ctrlProp38.xml><?xml version="1.0" encoding="utf-8"?>
<formControlPr xmlns="http://schemas.microsoft.com/office/spreadsheetml/2009/9/main" objectType="CheckBox" fmlaLink="$H$47" lockText="1" noThreeD="1"/>
</file>

<file path=xl/ctrlProps/ctrlProp39.xml><?xml version="1.0" encoding="utf-8"?>
<formControlPr xmlns="http://schemas.microsoft.com/office/spreadsheetml/2009/9/main" objectType="CheckBox" fmlaLink="$H$45" lockText="1" noThreeD="1"/>
</file>

<file path=xl/ctrlProps/ctrlProp40.xml><?xml version="1.0" encoding="utf-8"?>
<formControlPr xmlns="http://schemas.microsoft.com/office/spreadsheetml/2009/9/main" objectType="CheckBox" fmlaLink="$H$48" lockText="1" noThreeD="1"/>
</file>

<file path=xl/ctrlProps/ctrlProp41.xml><?xml version="1.0" encoding="utf-8"?>
<formControlPr xmlns="http://schemas.microsoft.com/office/spreadsheetml/2009/9/main" objectType="CheckBox" fmlaLink="$H$49" lockText="1" noThreeD="1"/>
</file>

<file path=xl/ctrlProps/ctrlProp42.xml><?xml version="1.0" encoding="utf-8"?>
<formControlPr xmlns="http://schemas.microsoft.com/office/spreadsheetml/2009/9/main" objectType="CheckBox" fmlaLink="$H$51" lockText="1" noThreeD="1"/>
</file>

<file path=xl/ctrlProps/ctrlProp43.xml><?xml version="1.0" encoding="utf-8"?>
<formControlPr xmlns="http://schemas.microsoft.com/office/spreadsheetml/2009/9/main" objectType="CheckBox" fmlaLink="$H$52" lockText="1" noThreeD="1"/>
</file>

<file path=xl/ctrlProps/ctrlProp44.xml><?xml version="1.0" encoding="utf-8"?>
<formControlPr xmlns="http://schemas.microsoft.com/office/spreadsheetml/2009/9/main" objectType="CheckBox" fmlaLink="$H$50" lockText="1" noThreeD="1"/>
</file>

<file path=xl/ctrlProps/ctrlProp45.xml><?xml version="1.0" encoding="utf-8"?>
<formControlPr xmlns="http://schemas.microsoft.com/office/spreadsheetml/2009/9/main" objectType="CheckBox" fmlaLink="$H$53" lockText="1" noThreeD="1"/>
</file>

<file path=xl/ctrlProps/ctrlProp46.xml><?xml version="1.0" encoding="utf-8"?>
<formControlPr xmlns="http://schemas.microsoft.com/office/spreadsheetml/2009/9/main" objectType="CheckBox" fmlaLink="$H$63" lockText="1" noThreeD="1"/>
</file>

<file path=xl/ctrlProps/ctrlProp47.xml><?xml version="1.0" encoding="utf-8"?>
<formControlPr xmlns="http://schemas.microsoft.com/office/spreadsheetml/2009/9/main" objectType="CheckBox" fmlaLink="$H$64" lockText="1" noThreeD="1"/>
</file>

<file path=xl/ctrlProps/ctrlProp48.xml><?xml version="1.0" encoding="utf-8"?>
<formControlPr xmlns="http://schemas.microsoft.com/office/spreadsheetml/2009/9/main" objectType="CheckBox" fmlaLink="$H$62" lockText="1" noThreeD="1"/>
</file>

<file path=xl/ctrlProps/ctrlProp49.xml><?xml version="1.0" encoding="utf-8"?>
<formControlPr xmlns="http://schemas.microsoft.com/office/spreadsheetml/2009/9/main" objectType="CheckBox" fmlaLink="$H$65" lockText="1" noThreeD="1"/>
</file>

<file path=xl/ctrlProps/ctrlProp50.xml><?xml version="1.0" encoding="utf-8"?>
<formControlPr xmlns="http://schemas.microsoft.com/office/spreadsheetml/2009/9/main" objectType="CheckBox" fmlaLink="$H$68" lockText="1" noThreeD="1"/>
</file>

<file path=xl/ctrlProps/ctrlProp51.xml><?xml version="1.0" encoding="utf-8"?>
<formControlPr xmlns="http://schemas.microsoft.com/office/spreadsheetml/2009/9/main" objectType="CheckBox" fmlaLink="$H$70" lockText="1" noThreeD="1"/>
</file>

<file path=xl/ctrlProps/ctrlProp52.xml><?xml version="1.0" encoding="utf-8"?>
<formControlPr xmlns="http://schemas.microsoft.com/office/spreadsheetml/2009/9/main" objectType="CheckBox" fmlaLink="$H$71" lockText="1" noThreeD="1"/>
</file>

<file path=xl/ctrlProps/ctrlProp53.xml><?xml version="1.0" encoding="utf-8"?>
<formControlPr xmlns="http://schemas.microsoft.com/office/spreadsheetml/2009/9/main" objectType="CheckBox" fmlaLink="$H$69" lockText="1" noThreeD="1"/>
</file>

<file path=xl/ctrlProps/ctrlProp54.xml><?xml version="1.0" encoding="utf-8"?>
<formControlPr xmlns="http://schemas.microsoft.com/office/spreadsheetml/2009/9/main" objectType="CheckBox" fmlaLink="$H$72" lockText="1" noThreeD="1"/>
</file>

<file path=xl/ctrlProps/ctrlProp55.xml><?xml version="1.0" encoding="utf-8"?>
<formControlPr xmlns="http://schemas.microsoft.com/office/spreadsheetml/2009/9/main" objectType="CheckBox" fmlaLink="$H$56" lockText="1" noThreeD="1"/>
</file>

<file path=xl/ctrlProps/ctrlProp56.xml><?xml version="1.0" encoding="utf-8"?>
<formControlPr xmlns="http://schemas.microsoft.com/office/spreadsheetml/2009/9/main" objectType="CheckBox" fmlaLink="$H$63" lockText="1" noThreeD="1"/>
</file>

<file path=xl/ctrlProps/ctrlProp57.xml><?xml version="1.0" encoding="utf-8"?>
<formControlPr xmlns="http://schemas.microsoft.com/office/spreadsheetml/2009/9/main" objectType="CheckBox" fmlaLink="$H$64" lockText="1" noThreeD="1"/>
</file>

<file path=xl/ctrlProps/ctrlProp58.xml><?xml version="1.0" encoding="utf-8"?>
<formControlPr xmlns="http://schemas.microsoft.com/office/spreadsheetml/2009/9/main" objectType="CheckBox" fmlaLink="$H$62" lockText="1" noThreeD="1"/>
</file>

<file path=xl/ctrlProps/ctrlProp59.xml><?xml version="1.0" encoding="utf-8"?>
<formControlPr xmlns="http://schemas.microsoft.com/office/spreadsheetml/2009/9/main" objectType="CheckBox" fmlaLink="$H$65" lockText="1" noThreeD="1"/>
</file>

<file path=xl/ctrlProps/ctrlProp60.xml><?xml version="1.0" encoding="utf-8"?>
<formControlPr xmlns="http://schemas.microsoft.com/office/spreadsheetml/2009/9/main" objectType="CheckBox" fmlaLink="$H$61" lockText="1" noThreeD="1"/>
</file>

<file path=xl/ctrlProps/ctrlProp61.xml><?xml version="1.0" encoding="utf-8"?>
<formControlPr xmlns="http://schemas.microsoft.com/office/spreadsheetml/2009/9/main" objectType="CheckBox" fmlaLink="$H$58" lockText="1" noThreeD="1"/>
</file>

<file path=xl/ctrlProps/ctrlProp62.xml><?xml version="1.0" encoding="utf-8"?>
<formControlPr xmlns="http://schemas.microsoft.com/office/spreadsheetml/2009/9/main" objectType="CheckBox" fmlaLink="$H$59" lockText="1" noThreeD="1"/>
</file>

<file path=xl/ctrlProps/ctrlProp63.xml><?xml version="1.0" encoding="utf-8"?>
<formControlPr xmlns="http://schemas.microsoft.com/office/spreadsheetml/2009/9/main" objectType="CheckBox" fmlaLink="$H$57" lockText="1" noThreeD="1"/>
</file>

<file path=xl/ctrlProps/ctrlProp64.xml><?xml version="1.0" encoding="utf-8"?>
<formControlPr xmlns="http://schemas.microsoft.com/office/spreadsheetml/2009/9/main" objectType="CheckBox" fmlaLink="$H$60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4</xdr:row>
          <xdr:rowOff>57150</xdr:rowOff>
        </xdr:from>
        <xdr:to>
          <xdr:col>5</xdr:col>
          <xdr:colOff>304800</xdr:colOff>
          <xdr:row>5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</xdr:row>
          <xdr:rowOff>28575</xdr:rowOff>
        </xdr:from>
        <xdr:to>
          <xdr:col>5</xdr:col>
          <xdr:colOff>295275</xdr:colOff>
          <xdr:row>7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7</xdr:row>
          <xdr:rowOff>47625</xdr:rowOff>
        </xdr:from>
        <xdr:to>
          <xdr:col>5</xdr:col>
          <xdr:colOff>295275</xdr:colOff>
          <xdr:row>7</xdr:row>
          <xdr:rowOff>228600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</xdr:row>
          <xdr:rowOff>57150</xdr:rowOff>
        </xdr:from>
        <xdr:to>
          <xdr:col>5</xdr:col>
          <xdr:colOff>295275</xdr:colOff>
          <xdr:row>6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8</xdr:row>
          <xdr:rowOff>47625</xdr:rowOff>
        </xdr:from>
        <xdr:to>
          <xdr:col>5</xdr:col>
          <xdr:colOff>295275</xdr:colOff>
          <xdr:row>8</xdr:row>
          <xdr:rowOff>228600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9</xdr:row>
          <xdr:rowOff>47625</xdr:rowOff>
        </xdr:from>
        <xdr:to>
          <xdr:col>5</xdr:col>
          <xdr:colOff>314325</xdr:colOff>
          <xdr:row>10</xdr:row>
          <xdr:rowOff>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11</xdr:row>
          <xdr:rowOff>28575</xdr:rowOff>
        </xdr:from>
        <xdr:to>
          <xdr:col>5</xdr:col>
          <xdr:colOff>295275</xdr:colOff>
          <xdr:row>12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12</xdr:row>
          <xdr:rowOff>47625</xdr:rowOff>
        </xdr:from>
        <xdr:to>
          <xdr:col>5</xdr:col>
          <xdr:colOff>295275</xdr:colOff>
          <xdr:row>12</xdr:row>
          <xdr:rowOff>228600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10</xdr:row>
          <xdr:rowOff>47625</xdr:rowOff>
        </xdr:from>
        <xdr:to>
          <xdr:col>5</xdr:col>
          <xdr:colOff>295275</xdr:colOff>
          <xdr:row>10</xdr:row>
          <xdr:rowOff>228600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13</xdr:row>
          <xdr:rowOff>47625</xdr:rowOff>
        </xdr:from>
        <xdr:to>
          <xdr:col>5</xdr:col>
          <xdr:colOff>295275</xdr:colOff>
          <xdr:row>13</xdr:row>
          <xdr:rowOff>228600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14</xdr:row>
          <xdr:rowOff>47625</xdr:rowOff>
        </xdr:from>
        <xdr:to>
          <xdr:col>5</xdr:col>
          <xdr:colOff>314325</xdr:colOff>
          <xdr:row>15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16</xdr:row>
          <xdr:rowOff>28575</xdr:rowOff>
        </xdr:from>
        <xdr:to>
          <xdr:col>5</xdr:col>
          <xdr:colOff>295275</xdr:colOff>
          <xdr:row>17</xdr:row>
          <xdr:rowOff>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17</xdr:row>
          <xdr:rowOff>47625</xdr:rowOff>
        </xdr:from>
        <xdr:to>
          <xdr:col>5</xdr:col>
          <xdr:colOff>295275</xdr:colOff>
          <xdr:row>17</xdr:row>
          <xdr:rowOff>228600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15</xdr:row>
          <xdr:rowOff>47625</xdr:rowOff>
        </xdr:from>
        <xdr:to>
          <xdr:col>5</xdr:col>
          <xdr:colOff>295275</xdr:colOff>
          <xdr:row>15</xdr:row>
          <xdr:rowOff>228600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18</xdr:row>
          <xdr:rowOff>47625</xdr:rowOff>
        </xdr:from>
        <xdr:to>
          <xdr:col>5</xdr:col>
          <xdr:colOff>295275</xdr:colOff>
          <xdr:row>18</xdr:row>
          <xdr:rowOff>228600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21</xdr:row>
          <xdr:rowOff>38100</xdr:rowOff>
        </xdr:from>
        <xdr:to>
          <xdr:col>5</xdr:col>
          <xdr:colOff>304800</xdr:colOff>
          <xdr:row>22</xdr:row>
          <xdr:rowOff>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23</xdr:row>
          <xdr:rowOff>9525</xdr:rowOff>
        </xdr:from>
        <xdr:to>
          <xdr:col>5</xdr:col>
          <xdr:colOff>295275</xdr:colOff>
          <xdr:row>24</xdr:row>
          <xdr:rowOff>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24</xdr:row>
          <xdr:rowOff>38100</xdr:rowOff>
        </xdr:from>
        <xdr:to>
          <xdr:col>5</xdr:col>
          <xdr:colOff>295275</xdr:colOff>
          <xdr:row>25</xdr:row>
          <xdr:rowOff>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22</xdr:row>
          <xdr:rowOff>38100</xdr:rowOff>
        </xdr:from>
        <xdr:to>
          <xdr:col>5</xdr:col>
          <xdr:colOff>295275</xdr:colOff>
          <xdr:row>23</xdr:row>
          <xdr:rowOff>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25</xdr:row>
          <xdr:rowOff>38100</xdr:rowOff>
        </xdr:from>
        <xdr:to>
          <xdr:col>5</xdr:col>
          <xdr:colOff>295275</xdr:colOff>
          <xdr:row>26</xdr:row>
          <xdr:rowOff>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26</xdr:row>
          <xdr:rowOff>38100</xdr:rowOff>
        </xdr:from>
        <xdr:to>
          <xdr:col>5</xdr:col>
          <xdr:colOff>314325</xdr:colOff>
          <xdr:row>27</xdr:row>
          <xdr:rowOff>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28</xdr:row>
          <xdr:rowOff>9525</xdr:rowOff>
        </xdr:from>
        <xdr:to>
          <xdr:col>5</xdr:col>
          <xdr:colOff>295275</xdr:colOff>
          <xdr:row>29</xdr:row>
          <xdr:rowOff>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29</xdr:row>
          <xdr:rowOff>38100</xdr:rowOff>
        </xdr:from>
        <xdr:to>
          <xdr:col>5</xdr:col>
          <xdr:colOff>295275</xdr:colOff>
          <xdr:row>30</xdr:row>
          <xdr:rowOff>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27</xdr:row>
          <xdr:rowOff>38100</xdr:rowOff>
        </xdr:from>
        <xdr:to>
          <xdr:col>5</xdr:col>
          <xdr:colOff>295275</xdr:colOff>
          <xdr:row>28</xdr:row>
          <xdr:rowOff>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30</xdr:row>
          <xdr:rowOff>38100</xdr:rowOff>
        </xdr:from>
        <xdr:to>
          <xdr:col>5</xdr:col>
          <xdr:colOff>295275</xdr:colOff>
          <xdr:row>31</xdr:row>
          <xdr:rowOff>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31</xdr:row>
          <xdr:rowOff>38100</xdr:rowOff>
        </xdr:from>
        <xdr:to>
          <xdr:col>5</xdr:col>
          <xdr:colOff>285750</xdr:colOff>
          <xdr:row>32</xdr:row>
          <xdr:rowOff>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33</xdr:row>
          <xdr:rowOff>0</xdr:rowOff>
        </xdr:from>
        <xdr:to>
          <xdr:col>5</xdr:col>
          <xdr:colOff>295275</xdr:colOff>
          <xdr:row>34</xdr:row>
          <xdr:rowOff>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34</xdr:row>
          <xdr:rowOff>28575</xdr:rowOff>
        </xdr:from>
        <xdr:to>
          <xdr:col>5</xdr:col>
          <xdr:colOff>295275</xdr:colOff>
          <xdr:row>35</xdr:row>
          <xdr:rowOff>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32</xdr:row>
          <xdr:rowOff>38100</xdr:rowOff>
        </xdr:from>
        <xdr:to>
          <xdr:col>5</xdr:col>
          <xdr:colOff>295275</xdr:colOff>
          <xdr:row>33</xdr:row>
          <xdr:rowOff>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35</xdr:row>
          <xdr:rowOff>28575</xdr:rowOff>
        </xdr:from>
        <xdr:to>
          <xdr:col>5</xdr:col>
          <xdr:colOff>295275</xdr:colOff>
          <xdr:row>35</xdr:row>
          <xdr:rowOff>209550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38</xdr:row>
          <xdr:rowOff>28575</xdr:rowOff>
        </xdr:from>
        <xdr:to>
          <xdr:col>5</xdr:col>
          <xdr:colOff>304800</xdr:colOff>
          <xdr:row>39</xdr:row>
          <xdr:rowOff>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40</xdr:row>
          <xdr:rowOff>0</xdr:rowOff>
        </xdr:from>
        <xdr:to>
          <xdr:col>5</xdr:col>
          <xdr:colOff>295275</xdr:colOff>
          <xdr:row>41</xdr:row>
          <xdr:rowOff>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41</xdr:row>
          <xdr:rowOff>28575</xdr:rowOff>
        </xdr:from>
        <xdr:to>
          <xdr:col>5</xdr:col>
          <xdr:colOff>295275</xdr:colOff>
          <xdr:row>42</xdr:row>
          <xdr:rowOff>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39</xdr:row>
          <xdr:rowOff>28575</xdr:rowOff>
        </xdr:from>
        <xdr:to>
          <xdr:col>5</xdr:col>
          <xdr:colOff>295275</xdr:colOff>
          <xdr:row>40</xdr:row>
          <xdr:rowOff>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42</xdr:row>
          <xdr:rowOff>28575</xdr:rowOff>
        </xdr:from>
        <xdr:to>
          <xdr:col>5</xdr:col>
          <xdr:colOff>295275</xdr:colOff>
          <xdr:row>43</xdr:row>
          <xdr:rowOff>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43</xdr:row>
          <xdr:rowOff>28575</xdr:rowOff>
        </xdr:from>
        <xdr:to>
          <xdr:col>5</xdr:col>
          <xdr:colOff>314325</xdr:colOff>
          <xdr:row>44</xdr:row>
          <xdr:rowOff>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45</xdr:row>
          <xdr:rowOff>0</xdr:rowOff>
        </xdr:from>
        <xdr:to>
          <xdr:col>5</xdr:col>
          <xdr:colOff>295275</xdr:colOff>
          <xdr:row>46</xdr:row>
          <xdr:rowOff>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46</xdr:row>
          <xdr:rowOff>28575</xdr:rowOff>
        </xdr:from>
        <xdr:to>
          <xdr:col>5</xdr:col>
          <xdr:colOff>295275</xdr:colOff>
          <xdr:row>47</xdr:row>
          <xdr:rowOff>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28575</xdr:rowOff>
        </xdr:from>
        <xdr:to>
          <xdr:col>5</xdr:col>
          <xdr:colOff>295275</xdr:colOff>
          <xdr:row>45</xdr:row>
          <xdr:rowOff>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47</xdr:row>
          <xdr:rowOff>28575</xdr:rowOff>
        </xdr:from>
        <xdr:to>
          <xdr:col>5</xdr:col>
          <xdr:colOff>295275</xdr:colOff>
          <xdr:row>48</xdr:row>
          <xdr:rowOff>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48</xdr:row>
          <xdr:rowOff>28575</xdr:rowOff>
        </xdr:from>
        <xdr:to>
          <xdr:col>5</xdr:col>
          <xdr:colOff>323850</xdr:colOff>
          <xdr:row>49</xdr:row>
          <xdr:rowOff>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50</xdr:row>
          <xdr:rowOff>0</xdr:rowOff>
        </xdr:from>
        <xdr:to>
          <xdr:col>5</xdr:col>
          <xdr:colOff>295275</xdr:colOff>
          <xdr:row>51</xdr:row>
          <xdr:rowOff>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51</xdr:row>
          <xdr:rowOff>28575</xdr:rowOff>
        </xdr:from>
        <xdr:to>
          <xdr:col>5</xdr:col>
          <xdr:colOff>295275</xdr:colOff>
          <xdr:row>52</xdr:row>
          <xdr:rowOff>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49</xdr:row>
          <xdr:rowOff>28575</xdr:rowOff>
        </xdr:from>
        <xdr:to>
          <xdr:col>5</xdr:col>
          <xdr:colOff>295275</xdr:colOff>
          <xdr:row>50</xdr:row>
          <xdr:rowOff>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52</xdr:row>
          <xdr:rowOff>28575</xdr:rowOff>
        </xdr:from>
        <xdr:to>
          <xdr:col>5</xdr:col>
          <xdr:colOff>295275</xdr:colOff>
          <xdr:row>52</xdr:row>
          <xdr:rowOff>209550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61</xdr:row>
          <xdr:rowOff>304800</xdr:rowOff>
        </xdr:from>
        <xdr:to>
          <xdr:col>5</xdr:col>
          <xdr:colOff>295275</xdr:colOff>
          <xdr:row>62</xdr:row>
          <xdr:rowOff>200025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63</xdr:row>
          <xdr:rowOff>19050</xdr:rowOff>
        </xdr:from>
        <xdr:to>
          <xdr:col>5</xdr:col>
          <xdr:colOff>295275</xdr:colOff>
          <xdr:row>63</xdr:row>
          <xdr:rowOff>200025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61</xdr:row>
          <xdr:rowOff>19050</xdr:rowOff>
        </xdr:from>
        <xdr:to>
          <xdr:col>5</xdr:col>
          <xdr:colOff>295275</xdr:colOff>
          <xdr:row>61</xdr:row>
          <xdr:rowOff>200025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64</xdr:row>
          <xdr:rowOff>19050</xdr:rowOff>
        </xdr:from>
        <xdr:to>
          <xdr:col>5</xdr:col>
          <xdr:colOff>295275</xdr:colOff>
          <xdr:row>64</xdr:row>
          <xdr:rowOff>200025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67</xdr:row>
          <xdr:rowOff>9525</xdr:rowOff>
        </xdr:from>
        <xdr:to>
          <xdr:col>5</xdr:col>
          <xdr:colOff>323850</xdr:colOff>
          <xdr:row>67</xdr:row>
          <xdr:rowOff>200025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68</xdr:row>
          <xdr:rowOff>295275</xdr:rowOff>
        </xdr:from>
        <xdr:to>
          <xdr:col>5</xdr:col>
          <xdr:colOff>295275</xdr:colOff>
          <xdr:row>69</xdr:row>
          <xdr:rowOff>190500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70</xdr:row>
          <xdr:rowOff>9525</xdr:rowOff>
        </xdr:from>
        <xdr:to>
          <xdr:col>5</xdr:col>
          <xdr:colOff>295275</xdr:colOff>
          <xdr:row>70</xdr:row>
          <xdr:rowOff>190500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68</xdr:row>
          <xdr:rowOff>9525</xdr:rowOff>
        </xdr:from>
        <xdr:to>
          <xdr:col>5</xdr:col>
          <xdr:colOff>295275</xdr:colOff>
          <xdr:row>68</xdr:row>
          <xdr:rowOff>190500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71</xdr:row>
          <xdr:rowOff>9525</xdr:rowOff>
        </xdr:from>
        <xdr:to>
          <xdr:col>5</xdr:col>
          <xdr:colOff>295275</xdr:colOff>
          <xdr:row>71</xdr:row>
          <xdr:rowOff>190500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55</xdr:row>
          <xdr:rowOff>38100</xdr:rowOff>
        </xdr:from>
        <xdr:to>
          <xdr:col>5</xdr:col>
          <xdr:colOff>295275</xdr:colOff>
          <xdr:row>56</xdr:row>
          <xdr:rowOff>0</xdr:rowOff>
        </xdr:to>
        <xdr:sp macro="" textlink="">
          <xdr:nvSpPr>
            <xdr:cNvPr id="2523" name="Check Box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56</xdr:row>
          <xdr:rowOff>304800</xdr:rowOff>
        </xdr:from>
        <xdr:to>
          <xdr:col>5</xdr:col>
          <xdr:colOff>295275</xdr:colOff>
          <xdr:row>57</xdr:row>
          <xdr:rowOff>200025</xdr:rowOff>
        </xdr:to>
        <xdr:sp macro="" textlink="">
          <xdr:nvSpPr>
            <xdr:cNvPr id="2525" name="Check Box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58</xdr:row>
          <xdr:rowOff>19050</xdr:rowOff>
        </xdr:from>
        <xdr:to>
          <xdr:col>5</xdr:col>
          <xdr:colOff>295275</xdr:colOff>
          <xdr:row>58</xdr:row>
          <xdr:rowOff>200025</xdr:rowOff>
        </xdr:to>
        <xdr:sp macro="" textlink="">
          <xdr:nvSpPr>
            <xdr:cNvPr id="2526" name="Check Box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56</xdr:row>
          <xdr:rowOff>19050</xdr:rowOff>
        </xdr:from>
        <xdr:to>
          <xdr:col>5</xdr:col>
          <xdr:colOff>295275</xdr:colOff>
          <xdr:row>56</xdr:row>
          <xdr:rowOff>200025</xdr:rowOff>
        </xdr:to>
        <xdr:sp macro="" textlink="">
          <xdr:nvSpPr>
            <xdr:cNvPr id="2527" name="Check Box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59</xdr:row>
          <xdr:rowOff>19050</xdr:rowOff>
        </xdr:from>
        <xdr:to>
          <xdr:col>5</xdr:col>
          <xdr:colOff>295275</xdr:colOff>
          <xdr:row>59</xdr:row>
          <xdr:rowOff>200025</xdr:rowOff>
        </xdr:to>
        <xdr:sp macro="" textlink="">
          <xdr:nvSpPr>
            <xdr:cNvPr id="2528" name="Check Box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60</xdr:row>
          <xdr:rowOff>28575</xdr:rowOff>
        </xdr:from>
        <xdr:to>
          <xdr:col>5</xdr:col>
          <xdr:colOff>295275</xdr:colOff>
          <xdr:row>61</xdr:row>
          <xdr:rowOff>0</xdr:rowOff>
        </xdr:to>
        <xdr:sp macro="" textlink="">
          <xdr:nvSpPr>
            <xdr:cNvPr id="2566" name="Check Box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56</xdr:row>
          <xdr:rowOff>304800</xdr:rowOff>
        </xdr:from>
        <xdr:to>
          <xdr:col>5</xdr:col>
          <xdr:colOff>285750</xdr:colOff>
          <xdr:row>57</xdr:row>
          <xdr:rowOff>200025</xdr:rowOff>
        </xdr:to>
        <xdr:sp macro="" textlink="">
          <xdr:nvSpPr>
            <xdr:cNvPr id="2567" name="Check Box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58</xdr:row>
          <xdr:rowOff>19050</xdr:rowOff>
        </xdr:from>
        <xdr:to>
          <xdr:col>5</xdr:col>
          <xdr:colOff>285750</xdr:colOff>
          <xdr:row>58</xdr:row>
          <xdr:rowOff>200025</xdr:rowOff>
        </xdr:to>
        <xdr:sp macro="" textlink="">
          <xdr:nvSpPr>
            <xdr:cNvPr id="2568" name="Check Box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56</xdr:row>
          <xdr:rowOff>19050</xdr:rowOff>
        </xdr:from>
        <xdr:to>
          <xdr:col>5</xdr:col>
          <xdr:colOff>285750</xdr:colOff>
          <xdr:row>56</xdr:row>
          <xdr:rowOff>200025</xdr:rowOff>
        </xdr:to>
        <xdr:sp macro="" textlink="">
          <xdr:nvSpPr>
            <xdr:cNvPr id="2569" name="Check Box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59</xdr:row>
          <xdr:rowOff>19050</xdr:rowOff>
        </xdr:from>
        <xdr:to>
          <xdr:col>5</xdr:col>
          <xdr:colOff>295275</xdr:colOff>
          <xdr:row>59</xdr:row>
          <xdr:rowOff>200025</xdr:rowOff>
        </xdr:to>
        <xdr:sp macro="" textlink="">
          <xdr:nvSpPr>
            <xdr:cNvPr id="2570" name="Check Box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76201</xdr:colOff>
      <xdr:row>0</xdr:row>
      <xdr:rowOff>204786</xdr:rowOff>
    </xdr:from>
    <xdr:to>
      <xdr:col>11</xdr:col>
      <xdr:colOff>171450</xdr:colOff>
      <xdr:row>7</xdr:row>
      <xdr:rowOff>371476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221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5.75" style="55" bestFit="1" customWidth="1"/>
    <col min="2" max="2" width="20.125" style="55" bestFit="1" customWidth="1"/>
    <col min="3" max="3" width="10.25" style="55" customWidth="1"/>
    <col min="4" max="4" width="5" style="55" bestFit="1" customWidth="1"/>
    <col min="5" max="5" width="100" style="55" bestFit="1" customWidth="1"/>
    <col min="6" max="6" width="5.375" style="55" bestFit="1" customWidth="1"/>
    <col min="7" max="7" width="6.625" style="55" customWidth="1"/>
    <col min="8" max="8" width="9" style="55" hidden="1" customWidth="1"/>
    <col min="9" max="9" width="9.375" style="55" hidden="1" customWidth="1"/>
    <col min="10" max="10" width="8.5" style="55" customWidth="1"/>
    <col min="11" max="11" width="9" style="55" customWidth="1"/>
    <col min="12" max="12" width="17.125" style="20" customWidth="1"/>
    <col min="13" max="16384" width="9" style="20"/>
  </cols>
  <sheetData>
    <row r="1" spans="1:22" s="19" customFormat="1" ht="63.95" customHeight="1" thickBot="1" x14ac:dyDescent="0.35">
      <c r="A1" s="60" t="s">
        <v>22</v>
      </c>
      <c r="B1" s="61"/>
      <c r="C1" s="62"/>
      <c r="D1" s="62"/>
      <c r="E1" s="61"/>
      <c r="F1" s="61"/>
      <c r="G1" s="61"/>
      <c r="H1" s="61"/>
      <c r="I1" s="61"/>
      <c r="J1" s="61"/>
      <c r="K1" s="63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pans="1:22" s="19" customFormat="1" ht="28.5" customHeight="1" thickBot="1" x14ac:dyDescent="0.35">
      <c r="A2" s="86" t="s">
        <v>101</v>
      </c>
      <c r="B2" s="87"/>
      <c r="C2" s="87"/>
      <c r="D2" s="87"/>
      <c r="E2" s="87"/>
      <c r="F2" s="87"/>
      <c r="G2" s="87"/>
      <c r="H2" s="87"/>
      <c r="I2" s="87"/>
      <c r="J2" s="87"/>
      <c r="K2" s="8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s="19" customFormat="1" ht="30" customHeight="1" thickBot="1" x14ac:dyDescent="0.3">
      <c r="A3" s="70" t="s">
        <v>95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18" customFormat="1" ht="27" x14ac:dyDescent="0.3">
      <c r="A4" s="37" t="s">
        <v>18</v>
      </c>
      <c r="B4" s="38" t="s">
        <v>19</v>
      </c>
      <c r="C4" s="38" t="s">
        <v>23</v>
      </c>
      <c r="D4" s="38" t="s">
        <v>8</v>
      </c>
      <c r="E4" s="38" t="s">
        <v>9</v>
      </c>
      <c r="F4" s="38" t="s">
        <v>10</v>
      </c>
      <c r="G4" s="38" t="s">
        <v>11</v>
      </c>
      <c r="H4" s="38" t="s">
        <v>12</v>
      </c>
      <c r="I4" s="38" t="s">
        <v>13</v>
      </c>
      <c r="J4" s="38" t="s">
        <v>14</v>
      </c>
      <c r="K4" s="39" t="s">
        <v>15</v>
      </c>
    </row>
    <row r="5" spans="1:22" ht="18.75" x14ac:dyDescent="0.3">
      <c r="A5" s="68" t="s">
        <v>24</v>
      </c>
      <c r="B5" s="65" t="s">
        <v>25</v>
      </c>
      <c r="C5" s="65">
        <v>60</v>
      </c>
      <c r="D5" s="21">
        <v>1</v>
      </c>
      <c r="E5" s="59" t="s">
        <v>30</v>
      </c>
      <c r="F5" s="26" t="s">
        <v>16</v>
      </c>
      <c r="G5" s="24">
        <v>1</v>
      </c>
      <c r="H5" s="25" t="b">
        <v>0</v>
      </c>
      <c r="I5" s="25">
        <f>IF(H5,12,0)</f>
        <v>0</v>
      </c>
      <c r="J5" s="65">
        <f>I5+I6+I7+I8+I9</f>
        <v>0</v>
      </c>
      <c r="K5" s="66">
        <f>J5+J10+J15</f>
        <v>0</v>
      </c>
    </row>
    <row r="6" spans="1:22" ht="18.75" x14ac:dyDescent="0.3">
      <c r="A6" s="68"/>
      <c r="B6" s="65"/>
      <c r="C6" s="65"/>
      <c r="D6" s="21">
        <v>2</v>
      </c>
      <c r="E6" s="22" t="s">
        <v>31</v>
      </c>
      <c r="F6" s="23" t="s">
        <v>16</v>
      </c>
      <c r="G6" s="24">
        <v>2</v>
      </c>
      <c r="H6" s="25" t="b">
        <v>0</v>
      </c>
      <c r="I6" s="25">
        <f>IF(H6,24,0)</f>
        <v>0</v>
      </c>
      <c r="J6" s="65"/>
      <c r="K6" s="66"/>
    </row>
    <row r="7" spans="1:22" ht="18.75" x14ac:dyDescent="0.3">
      <c r="A7" s="68"/>
      <c r="B7" s="65"/>
      <c r="C7" s="65"/>
      <c r="D7" s="21">
        <v>3</v>
      </c>
      <c r="E7" s="22" t="s">
        <v>32</v>
      </c>
      <c r="F7" s="23" t="s">
        <v>16</v>
      </c>
      <c r="G7" s="24">
        <v>3</v>
      </c>
      <c r="H7" s="25" t="b">
        <v>0</v>
      </c>
      <c r="I7" s="25">
        <f>IF(H7,36,0)</f>
        <v>0</v>
      </c>
      <c r="J7" s="65"/>
      <c r="K7" s="66"/>
    </row>
    <row r="8" spans="1:22" ht="18.75" x14ac:dyDescent="0.3">
      <c r="A8" s="68"/>
      <c r="B8" s="65"/>
      <c r="C8" s="65"/>
      <c r="D8" s="21">
        <v>4</v>
      </c>
      <c r="E8" s="22" t="s">
        <v>33</v>
      </c>
      <c r="F8" s="26" t="s">
        <v>0</v>
      </c>
      <c r="G8" s="24">
        <v>4</v>
      </c>
      <c r="H8" s="25" t="b">
        <v>0</v>
      </c>
      <c r="I8" s="25">
        <f>IF(H8,48,0)</f>
        <v>0</v>
      </c>
      <c r="J8" s="65"/>
      <c r="K8" s="66"/>
    </row>
    <row r="9" spans="1:22" ht="18.75" x14ac:dyDescent="0.3">
      <c r="A9" s="68"/>
      <c r="B9" s="65"/>
      <c r="C9" s="65"/>
      <c r="D9" s="21">
        <v>5</v>
      </c>
      <c r="E9" s="22" t="s">
        <v>34</v>
      </c>
      <c r="F9" s="23"/>
      <c r="G9" s="24">
        <v>5</v>
      </c>
      <c r="H9" s="25" t="b">
        <v>0</v>
      </c>
      <c r="I9" s="25">
        <f>IF(H9,60,0)</f>
        <v>0</v>
      </c>
      <c r="J9" s="65"/>
      <c r="K9" s="66"/>
    </row>
    <row r="10" spans="1:22" ht="18.75" x14ac:dyDescent="0.3">
      <c r="A10" s="68"/>
      <c r="B10" s="64" t="s">
        <v>26</v>
      </c>
      <c r="C10" s="64">
        <v>70</v>
      </c>
      <c r="D10" s="27">
        <v>1</v>
      </c>
      <c r="E10" s="36" t="s">
        <v>35</v>
      </c>
      <c r="F10" s="28" t="s">
        <v>16</v>
      </c>
      <c r="G10" s="24">
        <v>1</v>
      </c>
      <c r="H10" s="25" t="b">
        <v>0</v>
      </c>
      <c r="I10" s="25">
        <f>IF(H10,14,0)</f>
        <v>0</v>
      </c>
      <c r="J10" s="64">
        <f>I10+I11+I12+I13+I14</f>
        <v>0</v>
      </c>
      <c r="K10" s="66"/>
    </row>
    <row r="11" spans="1:22" ht="18.75" x14ac:dyDescent="0.3">
      <c r="A11" s="68"/>
      <c r="B11" s="64"/>
      <c r="C11" s="64"/>
      <c r="D11" s="27">
        <v>2</v>
      </c>
      <c r="E11" s="36" t="s">
        <v>36</v>
      </c>
      <c r="F11" s="29" t="s">
        <v>16</v>
      </c>
      <c r="G11" s="24">
        <v>2</v>
      </c>
      <c r="H11" s="25" t="b">
        <v>0</v>
      </c>
      <c r="I11" s="25">
        <f>IF(H11,28,0)</f>
        <v>0</v>
      </c>
      <c r="J11" s="64"/>
      <c r="K11" s="66"/>
    </row>
    <row r="12" spans="1:22" ht="18.75" x14ac:dyDescent="0.3">
      <c r="A12" s="68"/>
      <c r="B12" s="64"/>
      <c r="C12" s="64"/>
      <c r="D12" s="27">
        <v>3</v>
      </c>
      <c r="E12" s="36" t="s">
        <v>37</v>
      </c>
      <c r="F12" s="29" t="s">
        <v>16</v>
      </c>
      <c r="G12" s="24">
        <v>3</v>
      </c>
      <c r="H12" s="25" t="b">
        <v>0</v>
      </c>
      <c r="I12" s="25">
        <f>IF(H12,42,0)</f>
        <v>0</v>
      </c>
      <c r="J12" s="64"/>
      <c r="K12" s="66"/>
    </row>
    <row r="13" spans="1:22" ht="18.75" x14ac:dyDescent="0.3">
      <c r="A13" s="68"/>
      <c r="B13" s="64"/>
      <c r="C13" s="64"/>
      <c r="D13" s="27">
        <v>4</v>
      </c>
      <c r="E13" s="36" t="s">
        <v>38</v>
      </c>
      <c r="F13" s="28" t="s">
        <v>0</v>
      </c>
      <c r="G13" s="24">
        <v>4</v>
      </c>
      <c r="H13" s="25" t="b">
        <v>0</v>
      </c>
      <c r="I13" s="25">
        <f>IF(H13,56,0)</f>
        <v>0</v>
      </c>
      <c r="J13" s="64"/>
      <c r="K13" s="66"/>
    </row>
    <row r="14" spans="1:22" ht="18.75" x14ac:dyDescent="0.3">
      <c r="A14" s="68"/>
      <c r="B14" s="64"/>
      <c r="C14" s="64"/>
      <c r="D14" s="27">
        <v>5</v>
      </c>
      <c r="E14" s="36" t="s">
        <v>39</v>
      </c>
      <c r="F14" s="29"/>
      <c r="G14" s="24">
        <v>5</v>
      </c>
      <c r="H14" s="25" t="b">
        <v>0</v>
      </c>
      <c r="I14" s="25">
        <f>IF(H14,70,0)</f>
        <v>0</v>
      </c>
      <c r="J14" s="64"/>
      <c r="K14" s="66"/>
    </row>
    <row r="15" spans="1:22" ht="18.75" x14ac:dyDescent="0.3">
      <c r="A15" s="68"/>
      <c r="B15" s="65" t="s">
        <v>27</v>
      </c>
      <c r="C15" s="65">
        <v>70</v>
      </c>
      <c r="D15" s="21">
        <v>1</v>
      </c>
      <c r="E15" s="22" t="s">
        <v>40</v>
      </c>
      <c r="F15" s="26" t="s">
        <v>16</v>
      </c>
      <c r="G15" s="24">
        <v>1</v>
      </c>
      <c r="H15" s="25" t="b">
        <v>0</v>
      </c>
      <c r="I15" s="25">
        <f>IF(H15,14,0)</f>
        <v>0</v>
      </c>
      <c r="J15" s="65">
        <f>I15+I16+I17+I18+I19</f>
        <v>0</v>
      </c>
      <c r="K15" s="66"/>
    </row>
    <row r="16" spans="1:22" ht="18.75" x14ac:dyDescent="0.3">
      <c r="A16" s="68"/>
      <c r="B16" s="65"/>
      <c r="C16" s="65"/>
      <c r="D16" s="21">
        <v>2</v>
      </c>
      <c r="E16" s="22" t="s">
        <v>41</v>
      </c>
      <c r="F16" s="23" t="s">
        <v>16</v>
      </c>
      <c r="G16" s="24">
        <v>2</v>
      </c>
      <c r="H16" s="25" t="b">
        <v>0</v>
      </c>
      <c r="I16" s="25">
        <f>IF(H16,28,0)</f>
        <v>0</v>
      </c>
      <c r="J16" s="65"/>
      <c r="K16" s="66"/>
    </row>
    <row r="17" spans="1:12" ht="18.75" x14ac:dyDescent="0.3">
      <c r="A17" s="68"/>
      <c r="B17" s="65"/>
      <c r="C17" s="65"/>
      <c r="D17" s="21">
        <v>3</v>
      </c>
      <c r="E17" s="22" t="s">
        <v>42</v>
      </c>
      <c r="F17" s="23" t="s">
        <v>16</v>
      </c>
      <c r="G17" s="24">
        <v>3</v>
      </c>
      <c r="H17" s="25" t="b">
        <v>0</v>
      </c>
      <c r="I17" s="25">
        <f>IF(H17,42,0)</f>
        <v>0</v>
      </c>
      <c r="J17" s="65"/>
      <c r="K17" s="66"/>
    </row>
    <row r="18" spans="1:12" ht="18.75" x14ac:dyDescent="0.3">
      <c r="A18" s="68"/>
      <c r="B18" s="65"/>
      <c r="C18" s="65"/>
      <c r="D18" s="21">
        <v>4</v>
      </c>
      <c r="E18" s="22" t="s">
        <v>43</v>
      </c>
      <c r="F18" s="26" t="s">
        <v>0</v>
      </c>
      <c r="G18" s="24">
        <v>4</v>
      </c>
      <c r="H18" s="25" t="b">
        <v>0</v>
      </c>
      <c r="I18" s="25">
        <f>IF(H18,56,0)</f>
        <v>0</v>
      </c>
      <c r="J18" s="65"/>
      <c r="K18" s="66"/>
    </row>
    <row r="19" spans="1:12" ht="19.5" thickBot="1" x14ac:dyDescent="0.35">
      <c r="A19" s="69"/>
      <c r="B19" s="71"/>
      <c r="C19" s="71"/>
      <c r="D19" s="30">
        <v>5</v>
      </c>
      <c r="E19" s="31" t="s">
        <v>44</v>
      </c>
      <c r="F19" s="32"/>
      <c r="G19" s="33">
        <v>5</v>
      </c>
      <c r="H19" s="34" t="b">
        <v>0</v>
      </c>
      <c r="I19" s="34">
        <f>IF(H19,70,0)</f>
        <v>0</v>
      </c>
      <c r="J19" s="71"/>
      <c r="K19" s="67"/>
    </row>
    <row r="20" spans="1:12" ht="30" customHeight="1" thickBot="1" x14ac:dyDescent="0.3">
      <c r="A20" s="70" t="s">
        <v>100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</row>
    <row r="21" spans="1:12" ht="24.95" customHeight="1" x14ac:dyDescent="0.3">
      <c r="A21" s="37" t="s">
        <v>18</v>
      </c>
      <c r="B21" s="38" t="s">
        <v>19</v>
      </c>
      <c r="C21" s="38"/>
      <c r="D21" s="38" t="s">
        <v>8</v>
      </c>
      <c r="E21" s="38" t="s">
        <v>9</v>
      </c>
      <c r="F21" s="38" t="s">
        <v>10</v>
      </c>
      <c r="G21" s="38" t="s">
        <v>11</v>
      </c>
      <c r="H21" s="38" t="s">
        <v>12</v>
      </c>
      <c r="I21" s="38" t="s">
        <v>13</v>
      </c>
      <c r="J21" s="38" t="s">
        <v>14</v>
      </c>
      <c r="K21" s="39" t="s">
        <v>15</v>
      </c>
    </row>
    <row r="22" spans="1:12" x14ac:dyDescent="0.3">
      <c r="A22" s="68" t="s">
        <v>55</v>
      </c>
      <c r="B22" s="65" t="s">
        <v>96</v>
      </c>
      <c r="C22" s="65">
        <v>50</v>
      </c>
      <c r="D22" s="21">
        <v>1</v>
      </c>
      <c r="E22" s="22" t="s">
        <v>45</v>
      </c>
      <c r="F22" s="43" t="s">
        <v>16</v>
      </c>
      <c r="G22" s="24">
        <v>1</v>
      </c>
      <c r="H22" s="25" t="b">
        <v>0</v>
      </c>
      <c r="I22" s="25">
        <f>IF(H22,10,0)</f>
        <v>0</v>
      </c>
      <c r="J22" s="65">
        <f>I22+I23+I24+I25+I26</f>
        <v>0</v>
      </c>
      <c r="K22" s="66">
        <f>J22+J27+J32</f>
        <v>0</v>
      </c>
      <c r="L22" s="20" t="s">
        <v>29</v>
      </c>
    </row>
    <row r="23" spans="1:12" x14ac:dyDescent="0.3">
      <c r="A23" s="68"/>
      <c r="B23" s="65"/>
      <c r="C23" s="65"/>
      <c r="D23" s="21">
        <v>2</v>
      </c>
      <c r="E23" s="22" t="s">
        <v>46</v>
      </c>
      <c r="F23" s="21" t="s">
        <v>16</v>
      </c>
      <c r="G23" s="24">
        <v>2</v>
      </c>
      <c r="H23" s="25" t="b">
        <v>0</v>
      </c>
      <c r="I23" s="25">
        <f>IF(H23,20,0)</f>
        <v>0</v>
      </c>
      <c r="J23" s="65"/>
      <c r="K23" s="66"/>
      <c r="L23" s="20" t="s">
        <v>28</v>
      </c>
    </row>
    <row r="24" spans="1:12" x14ac:dyDescent="0.3">
      <c r="A24" s="68"/>
      <c r="B24" s="65"/>
      <c r="C24" s="65"/>
      <c r="D24" s="58">
        <v>3</v>
      </c>
      <c r="E24" s="22" t="s">
        <v>47</v>
      </c>
      <c r="F24" s="35" t="s">
        <v>16</v>
      </c>
      <c r="G24" s="24">
        <v>3</v>
      </c>
      <c r="H24" s="25" t="b">
        <v>0</v>
      </c>
      <c r="I24" s="25">
        <f>IF(H24,30,0)</f>
        <v>0</v>
      </c>
      <c r="J24" s="65"/>
      <c r="K24" s="66"/>
      <c r="L24" s="20" t="s">
        <v>29</v>
      </c>
    </row>
    <row r="25" spans="1:12" x14ac:dyDescent="0.3">
      <c r="A25" s="68"/>
      <c r="B25" s="65"/>
      <c r="C25" s="65"/>
      <c r="D25" s="21">
        <v>4</v>
      </c>
      <c r="E25" s="22" t="s">
        <v>48</v>
      </c>
      <c r="F25" s="43" t="s">
        <v>0</v>
      </c>
      <c r="G25" s="24">
        <v>4</v>
      </c>
      <c r="H25" s="25" t="b">
        <v>0</v>
      </c>
      <c r="I25" s="25">
        <f>IF(H25,40,0)</f>
        <v>0</v>
      </c>
      <c r="J25" s="65"/>
      <c r="K25" s="66"/>
      <c r="L25" s="20" t="s">
        <v>28</v>
      </c>
    </row>
    <row r="26" spans="1:12" x14ac:dyDescent="0.3">
      <c r="A26" s="68"/>
      <c r="B26" s="65"/>
      <c r="C26" s="65"/>
      <c r="D26" s="21">
        <v>5</v>
      </c>
      <c r="E26" s="22" t="s">
        <v>49</v>
      </c>
      <c r="F26" s="21"/>
      <c r="G26" s="24">
        <v>5</v>
      </c>
      <c r="H26" s="25" t="b">
        <v>0</v>
      </c>
      <c r="I26" s="25">
        <f>IF(H26,50,0)</f>
        <v>0</v>
      </c>
      <c r="J26" s="65"/>
      <c r="K26" s="66"/>
    </row>
    <row r="27" spans="1:12" x14ac:dyDescent="0.3">
      <c r="A27" s="68"/>
      <c r="B27" s="64" t="s">
        <v>97</v>
      </c>
      <c r="C27" s="64">
        <v>100</v>
      </c>
      <c r="D27" s="27">
        <v>1</v>
      </c>
      <c r="E27" s="36" t="s">
        <v>50</v>
      </c>
      <c r="F27" s="41" t="s">
        <v>16</v>
      </c>
      <c r="G27" s="24">
        <v>1</v>
      </c>
      <c r="H27" s="25" t="b">
        <v>0</v>
      </c>
      <c r="I27" s="25">
        <f>IF(H27,20,0)</f>
        <v>0</v>
      </c>
      <c r="J27" s="64">
        <f>I27+I28+I29+I30+I31</f>
        <v>0</v>
      </c>
      <c r="K27" s="66"/>
    </row>
    <row r="28" spans="1:12" x14ac:dyDescent="0.3">
      <c r="A28" s="68"/>
      <c r="B28" s="64"/>
      <c r="C28" s="64"/>
      <c r="D28" s="27">
        <v>2</v>
      </c>
      <c r="E28" s="36" t="s">
        <v>51</v>
      </c>
      <c r="F28" s="27" t="s">
        <v>16</v>
      </c>
      <c r="G28" s="24">
        <v>2</v>
      </c>
      <c r="H28" s="25" t="b">
        <v>0</v>
      </c>
      <c r="I28" s="25">
        <f>IF(H28,40,0)</f>
        <v>0</v>
      </c>
      <c r="J28" s="64"/>
      <c r="K28" s="66"/>
    </row>
    <row r="29" spans="1:12" x14ac:dyDescent="0.3">
      <c r="A29" s="68"/>
      <c r="B29" s="64"/>
      <c r="C29" s="64"/>
      <c r="D29" s="27">
        <v>3</v>
      </c>
      <c r="E29" s="36" t="s">
        <v>52</v>
      </c>
      <c r="F29" s="27" t="s">
        <v>16</v>
      </c>
      <c r="G29" s="24">
        <v>3</v>
      </c>
      <c r="H29" s="25" t="b">
        <v>0</v>
      </c>
      <c r="I29" s="25">
        <f>IF(H29,60,0)</f>
        <v>0</v>
      </c>
      <c r="J29" s="64"/>
      <c r="K29" s="66"/>
    </row>
    <row r="30" spans="1:12" x14ac:dyDescent="0.3">
      <c r="A30" s="68"/>
      <c r="B30" s="64"/>
      <c r="C30" s="64"/>
      <c r="D30" s="27">
        <v>4</v>
      </c>
      <c r="E30" s="36" t="s">
        <v>53</v>
      </c>
      <c r="F30" s="41" t="s">
        <v>16</v>
      </c>
      <c r="G30" s="24">
        <v>4</v>
      </c>
      <c r="H30" s="25" t="b">
        <v>0</v>
      </c>
      <c r="I30" s="25">
        <f>IF(H30,80,0)</f>
        <v>0</v>
      </c>
      <c r="J30" s="64"/>
      <c r="K30" s="66"/>
    </row>
    <row r="31" spans="1:12" x14ac:dyDescent="0.3">
      <c r="A31" s="68"/>
      <c r="B31" s="64"/>
      <c r="C31" s="64"/>
      <c r="D31" s="27">
        <v>5</v>
      </c>
      <c r="E31" s="36" t="s">
        <v>54</v>
      </c>
      <c r="F31" s="27"/>
      <c r="G31" s="24">
        <v>5</v>
      </c>
      <c r="H31" s="25" t="b">
        <v>0</v>
      </c>
      <c r="I31" s="25">
        <f>IF(H31,100,0)</f>
        <v>0</v>
      </c>
      <c r="J31" s="64"/>
      <c r="K31" s="66"/>
    </row>
    <row r="32" spans="1:12" x14ac:dyDescent="0.3">
      <c r="A32" s="68"/>
      <c r="B32" s="65" t="s">
        <v>98</v>
      </c>
      <c r="C32" s="65">
        <v>150</v>
      </c>
      <c r="D32" s="21">
        <v>1</v>
      </c>
      <c r="E32" s="56" t="s">
        <v>102</v>
      </c>
      <c r="F32" s="43" t="s">
        <v>16</v>
      </c>
      <c r="G32" s="24">
        <v>1</v>
      </c>
      <c r="H32" s="25" t="b">
        <v>0</v>
      </c>
      <c r="I32" s="25">
        <f>IF(H32,30,0)</f>
        <v>0</v>
      </c>
      <c r="J32" s="65">
        <f>I32+I33+I34+I35+I36</f>
        <v>0</v>
      </c>
      <c r="K32" s="66"/>
    </row>
    <row r="33" spans="1:11" x14ac:dyDescent="0.3">
      <c r="A33" s="68"/>
      <c r="B33" s="65"/>
      <c r="C33" s="65"/>
      <c r="D33" s="21">
        <v>2</v>
      </c>
      <c r="E33" s="56" t="s">
        <v>103</v>
      </c>
      <c r="F33" s="21" t="s">
        <v>16</v>
      </c>
      <c r="G33" s="24">
        <v>2</v>
      </c>
      <c r="H33" s="25" t="b">
        <v>0</v>
      </c>
      <c r="I33" s="25">
        <f>IF(H33,60,0)</f>
        <v>0</v>
      </c>
      <c r="J33" s="65"/>
      <c r="K33" s="66"/>
    </row>
    <row r="34" spans="1:11" x14ac:dyDescent="0.3">
      <c r="A34" s="68"/>
      <c r="B34" s="65"/>
      <c r="C34" s="65"/>
      <c r="D34" s="21">
        <v>3</v>
      </c>
      <c r="E34" s="56" t="s">
        <v>104</v>
      </c>
      <c r="F34" s="21" t="s">
        <v>16</v>
      </c>
      <c r="G34" s="24">
        <v>3</v>
      </c>
      <c r="H34" s="25" t="b">
        <v>0</v>
      </c>
      <c r="I34" s="25">
        <f>IF(H34,90,0)</f>
        <v>0</v>
      </c>
      <c r="J34" s="65"/>
      <c r="K34" s="66"/>
    </row>
    <row r="35" spans="1:11" x14ac:dyDescent="0.3">
      <c r="A35" s="68"/>
      <c r="B35" s="65"/>
      <c r="C35" s="65"/>
      <c r="D35" s="21">
        <v>4</v>
      </c>
      <c r="E35" s="56" t="s">
        <v>105</v>
      </c>
      <c r="F35" s="43" t="s">
        <v>0</v>
      </c>
      <c r="G35" s="24">
        <v>4</v>
      </c>
      <c r="H35" s="25" t="b">
        <v>0</v>
      </c>
      <c r="I35" s="25">
        <f>IF(H35,120,0)</f>
        <v>0</v>
      </c>
      <c r="J35" s="65"/>
      <c r="K35" s="66"/>
    </row>
    <row r="36" spans="1:11" ht="17.25" thickBot="1" x14ac:dyDescent="0.35">
      <c r="A36" s="69"/>
      <c r="B36" s="71"/>
      <c r="C36" s="71"/>
      <c r="D36" s="30">
        <v>5</v>
      </c>
      <c r="E36" s="57" t="s">
        <v>106</v>
      </c>
      <c r="F36" s="30"/>
      <c r="G36" s="33">
        <v>5</v>
      </c>
      <c r="H36" s="34" t="b">
        <v>0</v>
      </c>
      <c r="I36" s="34">
        <f>IF(H36,150,0)</f>
        <v>0</v>
      </c>
      <c r="J36" s="71"/>
      <c r="K36" s="67"/>
    </row>
    <row r="37" spans="1:11" ht="30" customHeight="1" thickBot="1" x14ac:dyDescent="0.3">
      <c r="A37" s="70" t="s">
        <v>99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</row>
    <row r="38" spans="1:11" ht="24.95" customHeight="1" x14ac:dyDescent="0.3">
      <c r="A38" s="37" t="s">
        <v>18</v>
      </c>
      <c r="B38" s="38" t="s">
        <v>19</v>
      </c>
      <c r="C38" s="38"/>
      <c r="D38" s="38" t="s">
        <v>8</v>
      </c>
      <c r="E38" s="38" t="s">
        <v>9</v>
      </c>
      <c r="F38" s="38" t="s">
        <v>10</v>
      </c>
      <c r="G38" s="38" t="s">
        <v>11</v>
      </c>
      <c r="H38" s="38" t="s">
        <v>12</v>
      </c>
      <c r="I38" s="38" t="s">
        <v>13</v>
      </c>
      <c r="J38" s="38" t="s">
        <v>14</v>
      </c>
      <c r="K38" s="39" t="s">
        <v>15</v>
      </c>
    </row>
    <row r="39" spans="1:11" x14ac:dyDescent="0.3">
      <c r="A39" s="79" t="s">
        <v>74</v>
      </c>
      <c r="B39" s="84" t="s">
        <v>56</v>
      </c>
      <c r="C39" s="84">
        <v>60</v>
      </c>
      <c r="D39" s="40">
        <v>1</v>
      </c>
      <c r="E39" s="36" t="s">
        <v>57</v>
      </c>
      <c r="F39" s="41" t="s">
        <v>17</v>
      </c>
      <c r="G39" s="24">
        <v>1</v>
      </c>
      <c r="H39" s="25" t="b">
        <v>0</v>
      </c>
      <c r="I39" s="25">
        <f>IF(H39,12,0)</f>
        <v>0</v>
      </c>
      <c r="J39" s="64">
        <f>I39+I40+I41+I42+I43</f>
        <v>0</v>
      </c>
      <c r="K39" s="66">
        <f>J39+J44+J49</f>
        <v>0</v>
      </c>
    </row>
    <row r="40" spans="1:11" x14ac:dyDescent="0.3">
      <c r="A40" s="79"/>
      <c r="B40" s="84"/>
      <c r="C40" s="84"/>
      <c r="D40" s="40">
        <v>2</v>
      </c>
      <c r="E40" s="36" t="s">
        <v>58</v>
      </c>
      <c r="F40" s="27" t="s">
        <v>17</v>
      </c>
      <c r="G40" s="24">
        <v>2</v>
      </c>
      <c r="H40" s="25" t="b">
        <v>0</v>
      </c>
      <c r="I40" s="25">
        <f>IF(H40,24,0)</f>
        <v>0</v>
      </c>
      <c r="J40" s="64"/>
      <c r="K40" s="66"/>
    </row>
    <row r="41" spans="1:11" x14ac:dyDescent="0.3">
      <c r="A41" s="79"/>
      <c r="B41" s="84"/>
      <c r="C41" s="84"/>
      <c r="D41" s="40">
        <v>3</v>
      </c>
      <c r="E41" s="36" t="s">
        <v>59</v>
      </c>
      <c r="F41" s="27" t="s">
        <v>17</v>
      </c>
      <c r="G41" s="24">
        <v>3</v>
      </c>
      <c r="H41" s="25" t="b">
        <v>0</v>
      </c>
      <c r="I41" s="25">
        <f>IF(H41,36,0)</f>
        <v>0</v>
      </c>
      <c r="J41" s="64"/>
      <c r="K41" s="66"/>
    </row>
    <row r="42" spans="1:11" x14ac:dyDescent="0.3">
      <c r="A42" s="79"/>
      <c r="B42" s="84"/>
      <c r="C42" s="84"/>
      <c r="D42" s="40">
        <v>4</v>
      </c>
      <c r="E42" s="36" t="s">
        <v>60</v>
      </c>
      <c r="F42" s="41" t="s">
        <v>17</v>
      </c>
      <c r="G42" s="24">
        <v>4</v>
      </c>
      <c r="H42" s="25" t="b">
        <v>0</v>
      </c>
      <c r="I42" s="25">
        <f>IF(H42,48,0)</f>
        <v>0</v>
      </c>
      <c r="J42" s="64"/>
      <c r="K42" s="66"/>
    </row>
    <row r="43" spans="1:11" x14ac:dyDescent="0.3">
      <c r="A43" s="79"/>
      <c r="B43" s="84"/>
      <c r="C43" s="84"/>
      <c r="D43" s="40">
        <v>5</v>
      </c>
      <c r="E43" s="36" t="s">
        <v>61</v>
      </c>
      <c r="F43" s="27"/>
      <c r="G43" s="24">
        <v>5</v>
      </c>
      <c r="H43" s="25" t="b">
        <v>0</v>
      </c>
      <c r="I43" s="25">
        <f>IF(H43,60,0)</f>
        <v>0</v>
      </c>
      <c r="J43" s="64"/>
      <c r="K43" s="66"/>
    </row>
    <row r="44" spans="1:11" x14ac:dyDescent="0.3">
      <c r="A44" s="79"/>
      <c r="B44" s="75" t="s">
        <v>62</v>
      </c>
      <c r="C44" s="75">
        <v>70</v>
      </c>
      <c r="D44" s="42">
        <v>1</v>
      </c>
      <c r="E44" s="22" t="s">
        <v>63</v>
      </c>
      <c r="F44" s="43" t="s">
        <v>16</v>
      </c>
      <c r="G44" s="24">
        <v>1</v>
      </c>
      <c r="H44" s="25" t="b">
        <v>0</v>
      </c>
      <c r="I44" s="25">
        <f>IF(H44,14,0)</f>
        <v>0</v>
      </c>
      <c r="J44" s="65">
        <f>I44+I45+I46+I47+I48</f>
        <v>0</v>
      </c>
      <c r="K44" s="66"/>
    </row>
    <row r="45" spans="1:11" x14ac:dyDescent="0.3">
      <c r="A45" s="79"/>
      <c r="B45" s="75"/>
      <c r="C45" s="75"/>
      <c r="D45" s="42">
        <v>2</v>
      </c>
      <c r="E45" s="22" t="s">
        <v>64</v>
      </c>
      <c r="F45" s="21" t="s">
        <v>16</v>
      </c>
      <c r="G45" s="24">
        <v>2</v>
      </c>
      <c r="H45" s="25" t="b">
        <v>0</v>
      </c>
      <c r="I45" s="25">
        <f>IF(H45,28,0)</f>
        <v>0</v>
      </c>
      <c r="J45" s="65"/>
      <c r="K45" s="66"/>
    </row>
    <row r="46" spans="1:11" x14ac:dyDescent="0.3">
      <c r="A46" s="79"/>
      <c r="B46" s="75"/>
      <c r="C46" s="75"/>
      <c r="D46" s="42">
        <v>3</v>
      </c>
      <c r="E46" s="22" t="s">
        <v>65</v>
      </c>
      <c r="F46" s="21" t="s">
        <v>16</v>
      </c>
      <c r="G46" s="24">
        <v>3</v>
      </c>
      <c r="H46" s="25" t="b">
        <v>0</v>
      </c>
      <c r="I46" s="25">
        <f>IF(H46,42,0)</f>
        <v>0</v>
      </c>
      <c r="J46" s="65"/>
      <c r="K46" s="66"/>
    </row>
    <row r="47" spans="1:11" x14ac:dyDescent="0.3">
      <c r="A47" s="79"/>
      <c r="B47" s="75"/>
      <c r="C47" s="75"/>
      <c r="D47" s="42">
        <v>4</v>
      </c>
      <c r="E47" s="22" t="s">
        <v>66</v>
      </c>
      <c r="F47" s="43" t="s">
        <v>0</v>
      </c>
      <c r="G47" s="24">
        <v>4</v>
      </c>
      <c r="H47" s="25" t="b">
        <v>0</v>
      </c>
      <c r="I47" s="25">
        <f>IF(H47,56,0)</f>
        <v>0</v>
      </c>
      <c r="J47" s="65"/>
      <c r="K47" s="66"/>
    </row>
    <row r="48" spans="1:11" x14ac:dyDescent="0.3">
      <c r="A48" s="79"/>
      <c r="B48" s="75"/>
      <c r="C48" s="75"/>
      <c r="D48" s="42">
        <v>5</v>
      </c>
      <c r="E48" s="22" t="s">
        <v>67</v>
      </c>
      <c r="F48" s="21"/>
      <c r="G48" s="24">
        <v>5</v>
      </c>
      <c r="H48" s="25" t="b">
        <v>0</v>
      </c>
      <c r="I48" s="25">
        <f>IF(H48,70,0)</f>
        <v>0</v>
      </c>
      <c r="J48" s="65"/>
      <c r="K48" s="66"/>
    </row>
    <row r="49" spans="1:11" x14ac:dyDescent="0.3">
      <c r="A49" s="79"/>
      <c r="B49" s="84" t="s">
        <v>68</v>
      </c>
      <c r="C49" s="84">
        <v>70</v>
      </c>
      <c r="D49" s="40">
        <v>1</v>
      </c>
      <c r="E49" s="36" t="s">
        <v>69</v>
      </c>
      <c r="F49" s="41" t="s">
        <v>0</v>
      </c>
      <c r="G49" s="24">
        <v>1</v>
      </c>
      <c r="H49" s="25" t="b">
        <v>0</v>
      </c>
      <c r="I49" s="25">
        <f>IF(H49,14,0)</f>
        <v>0</v>
      </c>
      <c r="J49" s="64">
        <f>I49+I50+I51+I52+I53</f>
        <v>0</v>
      </c>
      <c r="K49" s="66"/>
    </row>
    <row r="50" spans="1:11" x14ac:dyDescent="0.3">
      <c r="A50" s="79"/>
      <c r="B50" s="84"/>
      <c r="C50" s="84"/>
      <c r="D50" s="40">
        <v>2</v>
      </c>
      <c r="E50" s="36" t="s">
        <v>70</v>
      </c>
      <c r="F50" s="27" t="s">
        <v>0</v>
      </c>
      <c r="G50" s="24">
        <v>2</v>
      </c>
      <c r="H50" s="25" t="b">
        <v>0</v>
      </c>
      <c r="I50" s="25">
        <f>IF(H50,28,0)</f>
        <v>0</v>
      </c>
      <c r="J50" s="64"/>
      <c r="K50" s="66"/>
    </row>
    <row r="51" spans="1:11" x14ac:dyDescent="0.3">
      <c r="A51" s="79"/>
      <c r="B51" s="84"/>
      <c r="C51" s="84"/>
      <c r="D51" s="40">
        <v>3</v>
      </c>
      <c r="E51" s="36" t="s">
        <v>71</v>
      </c>
      <c r="F51" s="27" t="s">
        <v>0</v>
      </c>
      <c r="G51" s="24">
        <v>3</v>
      </c>
      <c r="H51" s="25" t="b">
        <v>0</v>
      </c>
      <c r="I51" s="25">
        <f>IF(H51,42,0)</f>
        <v>0</v>
      </c>
      <c r="J51" s="64"/>
      <c r="K51" s="66"/>
    </row>
    <row r="52" spans="1:11" x14ac:dyDescent="0.3">
      <c r="A52" s="79"/>
      <c r="B52" s="84"/>
      <c r="C52" s="84"/>
      <c r="D52" s="40">
        <v>4</v>
      </c>
      <c r="E52" s="36" t="s">
        <v>72</v>
      </c>
      <c r="F52" s="41" t="s">
        <v>0</v>
      </c>
      <c r="G52" s="24">
        <v>4</v>
      </c>
      <c r="H52" s="25" t="b">
        <v>0</v>
      </c>
      <c r="I52" s="25">
        <f>IF(H52,56,0)</f>
        <v>0</v>
      </c>
      <c r="J52" s="64"/>
      <c r="K52" s="66"/>
    </row>
    <row r="53" spans="1:11" ht="17.25" thickBot="1" x14ac:dyDescent="0.35">
      <c r="A53" s="80"/>
      <c r="B53" s="85"/>
      <c r="C53" s="85"/>
      <c r="D53" s="44">
        <v>5</v>
      </c>
      <c r="E53" s="45" t="s">
        <v>73</v>
      </c>
      <c r="F53" s="46"/>
      <c r="G53" s="33">
        <v>5</v>
      </c>
      <c r="H53" s="34" t="b">
        <v>0</v>
      </c>
      <c r="I53" s="34">
        <f>IF(H53,70,0)</f>
        <v>0</v>
      </c>
      <c r="J53" s="89"/>
      <c r="K53" s="67"/>
    </row>
    <row r="54" spans="1:11" ht="30" customHeight="1" thickBot="1" x14ac:dyDescent="0.3">
      <c r="A54" s="70" t="s">
        <v>75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</row>
    <row r="55" spans="1:11" ht="27" x14ac:dyDescent="0.3">
      <c r="A55" s="37" t="s">
        <v>18</v>
      </c>
      <c r="B55" s="38" t="s">
        <v>19</v>
      </c>
      <c r="C55" s="38"/>
      <c r="D55" s="38" t="s">
        <v>8</v>
      </c>
      <c r="E55" s="38" t="s">
        <v>9</v>
      </c>
      <c r="F55" s="38" t="s">
        <v>10</v>
      </c>
      <c r="G55" s="38" t="s">
        <v>11</v>
      </c>
      <c r="H55" s="38" t="s">
        <v>12</v>
      </c>
      <c r="I55" s="38" t="s">
        <v>13</v>
      </c>
      <c r="J55" s="38" t="s">
        <v>14</v>
      </c>
      <c r="K55" s="39" t="s">
        <v>15</v>
      </c>
    </row>
    <row r="56" spans="1:11" x14ac:dyDescent="0.3">
      <c r="A56" s="79" t="s">
        <v>75</v>
      </c>
      <c r="B56" s="75" t="s">
        <v>76</v>
      </c>
      <c r="C56" s="75">
        <v>50</v>
      </c>
      <c r="D56" s="42">
        <v>1</v>
      </c>
      <c r="E56" s="22" t="s">
        <v>77</v>
      </c>
      <c r="F56" s="47" t="s">
        <v>0</v>
      </c>
      <c r="G56" s="24">
        <v>1</v>
      </c>
      <c r="H56" s="25" t="b">
        <v>0</v>
      </c>
      <c r="I56" s="25">
        <f>IF(H56,10,0)</f>
        <v>0</v>
      </c>
      <c r="J56" s="74">
        <f>I56+I57+I58+I59+I60</f>
        <v>0</v>
      </c>
      <c r="K56" s="72">
        <f>J56+J61</f>
        <v>0</v>
      </c>
    </row>
    <row r="57" spans="1:11" x14ac:dyDescent="0.3">
      <c r="A57" s="79"/>
      <c r="B57" s="75"/>
      <c r="C57" s="75"/>
      <c r="D57" s="42">
        <v>2</v>
      </c>
      <c r="E57" s="22" t="s">
        <v>78</v>
      </c>
      <c r="F57" s="48" t="s">
        <v>0</v>
      </c>
      <c r="G57" s="24">
        <v>2</v>
      </c>
      <c r="H57" s="25" t="b">
        <v>0</v>
      </c>
      <c r="I57" s="25">
        <f>IF(H57,20,0)</f>
        <v>0</v>
      </c>
      <c r="J57" s="74"/>
      <c r="K57" s="72"/>
    </row>
    <row r="58" spans="1:11" x14ac:dyDescent="0.3">
      <c r="A58" s="79"/>
      <c r="B58" s="75"/>
      <c r="C58" s="75"/>
      <c r="D58" s="42">
        <v>3</v>
      </c>
      <c r="E58" s="22" t="s">
        <v>79</v>
      </c>
      <c r="F58" s="48"/>
      <c r="G58" s="24">
        <v>3</v>
      </c>
      <c r="H58" s="25" t="b">
        <v>0</v>
      </c>
      <c r="I58" s="25">
        <f>IF(H58,30,0)</f>
        <v>0</v>
      </c>
      <c r="J58" s="74"/>
      <c r="K58" s="72"/>
    </row>
    <row r="59" spans="1:11" x14ac:dyDescent="0.3">
      <c r="A59" s="79"/>
      <c r="B59" s="75"/>
      <c r="C59" s="75"/>
      <c r="D59" s="42">
        <v>4</v>
      </c>
      <c r="E59" s="22" t="s">
        <v>80</v>
      </c>
      <c r="F59" s="47" t="s">
        <v>0</v>
      </c>
      <c r="G59" s="24">
        <v>4</v>
      </c>
      <c r="H59" s="25" t="b">
        <v>0</v>
      </c>
      <c r="I59" s="25">
        <f>IF(H59,40,0)</f>
        <v>0</v>
      </c>
      <c r="J59" s="74"/>
      <c r="K59" s="72"/>
    </row>
    <row r="60" spans="1:11" x14ac:dyDescent="0.3">
      <c r="A60" s="79"/>
      <c r="B60" s="75"/>
      <c r="C60" s="75"/>
      <c r="D60" s="42">
        <v>5</v>
      </c>
      <c r="E60" s="22" t="s">
        <v>81</v>
      </c>
      <c r="F60" s="48"/>
      <c r="G60" s="24">
        <v>5</v>
      </c>
      <c r="H60" s="25" t="b">
        <v>0</v>
      </c>
      <c r="I60" s="25">
        <f>IF(H60,50,0)</f>
        <v>0</v>
      </c>
      <c r="J60" s="74"/>
      <c r="K60" s="72"/>
    </row>
    <row r="61" spans="1:11" x14ac:dyDescent="0.3">
      <c r="A61" s="79"/>
      <c r="B61" s="75" t="s">
        <v>87</v>
      </c>
      <c r="C61" s="75">
        <v>100</v>
      </c>
      <c r="D61" s="42">
        <v>1</v>
      </c>
      <c r="E61" s="49" t="s">
        <v>82</v>
      </c>
      <c r="F61" s="50" t="s">
        <v>20</v>
      </c>
      <c r="G61" s="24">
        <v>1</v>
      </c>
      <c r="H61" s="25" t="b">
        <v>0</v>
      </c>
      <c r="I61" s="25">
        <f>IF(H61,20,0)</f>
        <v>0</v>
      </c>
      <c r="J61" s="74">
        <f>I61+I62+I63+I64+I65</f>
        <v>0</v>
      </c>
      <c r="K61" s="72"/>
    </row>
    <row r="62" spans="1:11" x14ac:dyDescent="0.3">
      <c r="A62" s="79"/>
      <c r="B62" s="75"/>
      <c r="C62" s="75"/>
      <c r="D62" s="42">
        <v>2</v>
      </c>
      <c r="E62" s="49" t="s">
        <v>83</v>
      </c>
      <c r="F62" s="51" t="s">
        <v>20</v>
      </c>
      <c r="G62" s="24">
        <v>2</v>
      </c>
      <c r="H62" s="25" t="b">
        <v>0</v>
      </c>
      <c r="I62" s="25">
        <f>IF(H62,40,0)</f>
        <v>0</v>
      </c>
      <c r="J62" s="74"/>
      <c r="K62" s="72"/>
    </row>
    <row r="63" spans="1:11" x14ac:dyDescent="0.3">
      <c r="A63" s="79"/>
      <c r="B63" s="75"/>
      <c r="C63" s="75"/>
      <c r="D63" s="42">
        <v>3</v>
      </c>
      <c r="E63" s="49" t="s">
        <v>84</v>
      </c>
      <c r="F63" s="51" t="s">
        <v>20</v>
      </c>
      <c r="G63" s="24">
        <v>3</v>
      </c>
      <c r="H63" s="25" t="b">
        <v>0</v>
      </c>
      <c r="I63" s="25">
        <f>IF(H63,60,0)</f>
        <v>0</v>
      </c>
      <c r="J63" s="74"/>
      <c r="K63" s="72"/>
    </row>
    <row r="64" spans="1:11" x14ac:dyDescent="0.3">
      <c r="A64" s="79"/>
      <c r="B64" s="75"/>
      <c r="C64" s="75"/>
      <c r="D64" s="42">
        <v>4</v>
      </c>
      <c r="E64" s="49" t="s">
        <v>85</v>
      </c>
      <c r="F64" s="50" t="s">
        <v>20</v>
      </c>
      <c r="G64" s="24">
        <v>4</v>
      </c>
      <c r="H64" s="25" t="b">
        <v>0</v>
      </c>
      <c r="I64" s="25">
        <f>IF(H64,80,0)</f>
        <v>0</v>
      </c>
      <c r="J64" s="74"/>
      <c r="K64" s="72"/>
    </row>
    <row r="65" spans="1:11" ht="17.25" thickBot="1" x14ac:dyDescent="0.35">
      <c r="A65" s="80"/>
      <c r="B65" s="83"/>
      <c r="C65" s="83"/>
      <c r="D65" s="52">
        <v>5</v>
      </c>
      <c r="E65" s="53" t="s">
        <v>86</v>
      </c>
      <c r="F65" s="54"/>
      <c r="G65" s="33">
        <v>5</v>
      </c>
      <c r="H65" s="34" t="b">
        <v>0</v>
      </c>
      <c r="I65" s="34">
        <f>IF(H65,100,0)</f>
        <v>0</v>
      </c>
      <c r="J65" s="78"/>
      <c r="K65" s="73"/>
    </row>
    <row r="66" spans="1:11" ht="30" customHeight="1" thickBot="1" x14ac:dyDescent="0.3">
      <c r="A66" s="70" t="s">
        <v>88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</row>
    <row r="67" spans="1:11" ht="27" x14ac:dyDescent="0.3">
      <c r="A67" s="37" t="s">
        <v>18</v>
      </c>
      <c r="B67" s="38" t="s">
        <v>19</v>
      </c>
      <c r="C67" s="38"/>
      <c r="D67" s="38" t="s">
        <v>8</v>
      </c>
      <c r="E67" s="38" t="s">
        <v>9</v>
      </c>
      <c r="F67" s="38" t="s">
        <v>10</v>
      </c>
      <c r="G67" s="38" t="s">
        <v>11</v>
      </c>
      <c r="H67" s="38" t="s">
        <v>12</v>
      </c>
      <c r="I67" s="38" t="s">
        <v>13</v>
      </c>
      <c r="J67" s="38" t="s">
        <v>14</v>
      </c>
      <c r="K67" s="39" t="s">
        <v>15</v>
      </c>
    </row>
    <row r="68" spans="1:11" x14ac:dyDescent="0.3">
      <c r="A68" s="81" t="s">
        <v>88</v>
      </c>
      <c r="B68" s="76" t="s">
        <v>94</v>
      </c>
      <c r="C68" s="76">
        <v>150</v>
      </c>
      <c r="D68" s="16">
        <v>1</v>
      </c>
      <c r="E68" s="49" t="s">
        <v>89</v>
      </c>
      <c r="F68" s="50" t="s">
        <v>16</v>
      </c>
      <c r="G68" s="24">
        <v>1</v>
      </c>
      <c r="H68" s="25" t="b">
        <v>0</v>
      </c>
      <c r="I68" s="25">
        <f>IF(H68,30,0)</f>
        <v>0</v>
      </c>
      <c r="J68" s="74">
        <f>I68+I69+I70+I71+I72</f>
        <v>0</v>
      </c>
      <c r="K68" s="72">
        <f>J68</f>
        <v>0</v>
      </c>
    </row>
    <row r="69" spans="1:11" x14ac:dyDescent="0.3">
      <c r="A69" s="81"/>
      <c r="B69" s="76"/>
      <c r="C69" s="76"/>
      <c r="D69" s="16">
        <v>2</v>
      </c>
      <c r="E69" s="49" t="s">
        <v>90</v>
      </c>
      <c r="F69" s="51" t="s">
        <v>16</v>
      </c>
      <c r="G69" s="24">
        <v>2</v>
      </c>
      <c r="H69" s="25" t="b">
        <v>0</v>
      </c>
      <c r="I69" s="25">
        <f>IF(H69,60,0)</f>
        <v>0</v>
      </c>
      <c r="J69" s="74"/>
      <c r="K69" s="72"/>
    </row>
    <row r="70" spans="1:11" x14ac:dyDescent="0.3">
      <c r="A70" s="81"/>
      <c r="B70" s="76"/>
      <c r="C70" s="76"/>
      <c r="D70" s="16">
        <v>3</v>
      </c>
      <c r="E70" s="49" t="s">
        <v>91</v>
      </c>
      <c r="F70" s="51" t="s">
        <v>16</v>
      </c>
      <c r="G70" s="24">
        <v>3</v>
      </c>
      <c r="H70" s="25" t="b">
        <v>0</v>
      </c>
      <c r="I70" s="25">
        <f>IF(H70,90,0)</f>
        <v>0</v>
      </c>
      <c r="J70" s="74"/>
      <c r="K70" s="72"/>
    </row>
    <row r="71" spans="1:11" x14ac:dyDescent="0.3">
      <c r="A71" s="81"/>
      <c r="B71" s="76"/>
      <c r="C71" s="76"/>
      <c r="D71" s="16">
        <v>4</v>
      </c>
      <c r="E71" s="49" t="s">
        <v>92</v>
      </c>
      <c r="F71" s="50" t="s">
        <v>0</v>
      </c>
      <c r="G71" s="24">
        <v>4</v>
      </c>
      <c r="H71" s="25" t="b">
        <v>0</v>
      </c>
      <c r="I71" s="25">
        <f>IF(H71,120,0)</f>
        <v>0</v>
      </c>
      <c r="J71" s="74"/>
      <c r="K71" s="72"/>
    </row>
    <row r="72" spans="1:11" ht="17.25" thickBot="1" x14ac:dyDescent="0.35">
      <c r="A72" s="82"/>
      <c r="B72" s="77"/>
      <c r="C72" s="77"/>
      <c r="D72" s="17">
        <v>5</v>
      </c>
      <c r="E72" s="53" t="s">
        <v>93</v>
      </c>
      <c r="F72" s="54"/>
      <c r="G72" s="33">
        <v>5</v>
      </c>
      <c r="H72" s="34" t="b">
        <v>0</v>
      </c>
      <c r="I72" s="34">
        <f>IF(H72,150,0)</f>
        <v>0</v>
      </c>
      <c r="J72" s="78"/>
      <c r="K72" s="73"/>
    </row>
    <row r="74" spans="1:11" ht="24.95" customHeight="1" x14ac:dyDescent="0.3"/>
    <row r="75" spans="1:11" ht="24.95" customHeight="1" x14ac:dyDescent="0.3"/>
    <row r="76" spans="1:11" ht="24.95" customHeight="1" x14ac:dyDescent="0.3"/>
    <row r="77" spans="1:11" ht="24.95" customHeight="1" x14ac:dyDescent="0.3"/>
    <row r="78" spans="1:11" ht="24.95" customHeight="1" x14ac:dyDescent="0.3"/>
    <row r="79" spans="1:11" ht="24.95" customHeight="1" x14ac:dyDescent="0.3"/>
    <row r="80" spans="1:11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  <row r="100" ht="24.95" customHeight="1" x14ac:dyDescent="0.3"/>
    <row r="101" ht="24.95" customHeight="1" x14ac:dyDescent="0.3"/>
    <row r="102" ht="24.95" customHeight="1" x14ac:dyDescent="0.3"/>
    <row r="103" ht="24.95" customHeight="1" x14ac:dyDescent="0.3"/>
    <row r="104" ht="24.95" customHeight="1" x14ac:dyDescent="0.3"/>
    <row r="105" ht="24.95" customHeight="1" x14ac:dyDescent="0.3"/>
    <row r="106" ht="24.95" customHeight="1" x14ac:dyDescent="0.3"/>
    <row r="107" ht="24.95" customHeight="1" x14ac:dyDescent="0.3"/>
    <row r="108" ht="24.95" customHeight="1" x14ac:dyDescent="0.3"/>
    <row r="109" ht="24.95" customHeight="1" x14ac:dyDescent="0.3"/>
    <row r="110" ht="24.95" customHeight="1" x14ac:dyDescent="0.3"/>
    <row r="111" ht="24.95" customHeight="1" x14ac:dyDescent="0.3"/>
    <row r="112" ht="24.95" customHeight="1" x14ac:dyDescent="0.3"/>
    <row r="113" ht="24.95" customHeight="1" x14ac:dyDescent="0.3"/>
    <row r="114" ht="24.95" customHeight="1" x14ac:dyDescent="0.3"/>
    <row r="115" ht="24.95" customHeight="1" x14ac:dyDescent="0.3"/>
    <row r="116" ht="24.95" customHeight="1" x14ac:dyDescent="0.3"/>
    <row r="117" ht="24.95" customHeight="1" x14ac:dyDescent="0.3"/>
    <row r="118" ht="24.95" customHeight="1" x14ac:dyDescent="0.3"/>
    <row r="119" ht="24.95" customHeight="1" x14ac:dyDescent="0.3"/>
    <row r="120" ht="24.95" customHeight="1" x14ac:dyDescent="0.3"/>
    <row r="121" ht="24.95" customHeight="1" x14ac:dyDescent="0.3"/>
    <row r="122" ht="24.95" customHeight="1" x14ac:dyDescent="0.3"/>
    <row r="123" ht="24.95" customHeight="1" x14ac:dyDescent="0.3"/>
    <row r="124" ht="24.95" customHeight="1" x14ac:dyDescent="0.3"/>
    <row r="125" ht="24.95" customHeight="1" x14ac:dyDescent="0.3"/>
    <row r="126" ht="24.95" customHeight="1" x14ac:dyDescent="0.3"/>
    <row r="127" ht="24.95" customHeight="1" x14ac:dyDescent="0.3"/>
    <row r="128" ht="24.95" customHeight="1" x14ac:dyDescent="0.3"/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  <row r="134" ht="24.95" customHeight="1" x14ac:dyDescent="0.3"/>
    <row r="135" ht="24.95" customHeight="1" x14ac:dyDescent="0.3"/>
    <row r="136" ht="24.95" customHeight="1" x14ac:dyDescent="0.3"/>
    <row r="137" ht="24.95" customHeight="1" x14ac:dyDescent="0.3"/>
    <row r="138" ht="24.95" customHeight="1" x14ac:dyDescent="0.3"/>
    <row r="139" ht="24.95" customHeight="1" x14ac:dyDescent="0.3"/>
    <row r="140" ht="24.95" customHeight="1" x14ac:dyDescent="0.3"/>
    <row r="141" ht="24.95" customHeight="1" x14ac:dyDescent="0.3"/>
    <row r="142" ht="24.95" customHeight="1" x14ac:dyDescent="0.3"/>
    <row r="143" ht="24.95" customHeight="1" x14ac:dyDescent="0.3"/>
    <row r="144" ht="24.95" customHeight="1" x14ac:dyDescent="0.3"/>
    <row r="145" ht="24.95" customHeight="1" x14ac:dyDescent="0.3"/>
    <row r="146" ht="24.95" customHeight="1" x14ac:dyDescent="0.3"/>
    <row r="147" ht="24.95" customHeight="1" x14ac:dyDescent="0.3"/>
    <row r="148" ht="24.95" customHeight="1" x14ac:dyDescent="0.3"/>
    <row r="149" ht="24.95" customHeight="1" x14ac:dyDescent="0.3"/>
    <row r="150" ht="24.95" customHeight="1" x14ac:dyDescent="0.3"/>
    <row r="151" ht="24.95" customHeight="1" x14ac:dyDescent="0.3"/>
    <row r="152" ht="24.95" customHeight="1" x14ac:dyDescent="0.3"/>
    <row r="153" ht="24.95" customHeight="1" x14ac:dyDescent="0.3"/>
    <row r="154" ht="24.95" customHeight="1" x14ac:dyDescent="0.3"/>
    <row r="155" ht="24.95" customHeight="1" x14ac:dyDescent="0.3"/>
    <row r="156" ht="24.95" customHeight="1" x14ac:dyDescent="0.3"/>
    <row r="157" ht="24.95" customHeight="1" x14ac:dyDescent="0.3"/>
    <row r="158" ht="24.95" customHeight="1" x14ac:dyDescent="0.3"/>
    <row r="159" ht="24.95" customHeight="1" x14ac:dyDescent="0.3"/>
    <row r="160" ht="24.95" customHeight="1" x14ac:dyDescent="0.3"/>
    <row r="161" ht="24.95" customHeight="1" x14ac:dyDescent="0.3"/>
    <row r="162" ht="24.95" customHeight="1" x14ac:dyDescent="0.3"/>
    <row r="163" ht="24.95" customHeight="1" x14ac:dyDescent="0.3"/>
    <row r="164" ht="24.95" customHeight="1" x14ac:dyDescent="0.3"/>
    <row r="165" ht="24.95" customHeight="1" x14ac:dyDescent="0.3"/>
    <row r="166" ht="24.95" customHeight="1" x14ac:dyDescent="0.3"/>
    <row r="167" ht="24.95" customHeight="1" x14ac:dyDescent="0.3"/>
    <row r="168" ht="24.95" customHeight="1" x14ac:dyDescent="0.3"/>
    <row r="169" ht="24.95" customHeight="1" x14ac:dyDescent="0.3"/>
    <row r="170" ht="24.95" customHeight="1" x14ac:dyDescent="0.3"/>
    <row r="171" ht="24.95" customHeight="1" x14ac:dyDescent="0.3"/>
    <row r="172" ht="24.95" customHeight="1" x14ac:dyDescent="0.3"/>
    <row r="173" ht="24.95" customHeight="1" x14ac:dyDescent="0.3"/>
    <row r="174" ht="24.95" customHeight="1" x14ac:dyDescent="0.3"/>
    <row r="175" ht="24.95" customHeight="1" x14ac:dyDescent="0.3"/>
    <row r="176" ht="24.95" customHeight="1" x14ac:dyDescent="0.3"/>
    <row r="177" ht="24.95" customHeight="1" x14ac:dyDescent="0.3"/>
    <row r="178" ht="24.95" customHeight="1" x14ac:dyDescent="0.3"/>
    <row r="179" ht="24.95" customHeight="1" x14ac:dyDescent="0.3"/>
    <row r="180" ht="24.95" customHeight="1" x14ac:dyDescent="0.3"/>
    <row r="181" ht="24.95" customHeight="1" x14ac:dyDescent="0.3"/>
    <row r="182" ht="24.95" customHeight="1" x14ac:dyDescent="0.3"/>
    <row r="183" ht="24.95" customHeight="1" x14ac:dyDescent="0.3"/>
    <row r="184" ht="24.95" customHeight="1" x14ac:dyDescent="0.3"/>
    <row r="185" ht="24.95" customHeight="1" x14ac:dyDescent="0.3"/>
    <row r="186" ht="24.95" customHeight="1" x14ac:dyDescent="0.3"/>
    <row r="187" ht="24.95" customHeight="1" x14ac:dyDescent="0.3"/>
    <row r="188" ht="24.95" customHeight="1" x14ac:dyDescent="0.3"/>
    <row r="189" ht="24.95" customHeight="1" x14ac:dyDescent="0.3"/>
    <row r="190" ht="24.95" customHeight="1" x14ac:dyDescent="0.3"/>
    <row r="191" ht="24.95" customHeight="1" x14ac:dyDescent="0.3"/>
    <row r="192" ht="24.95" customHeight="1" x14ac:dyDescent="0.3"/>
    <row r="193" ht="24.95" customHeight="1" x14ac:dyDescent="0.3"/>
    <row r="194" ht="24.95" customHeight="1" x14ac:dyDescent="0.3"/>
    <row r="195" ht="24.95" customHeight="1" x14ac:dyDescent="0.3"/>
    <row r="196" ht="24.95" customHeight="1" x14ac:dyDescent="0.3"/>
    <row r="197" ht="24.95" customHeight="1" x14ac:dyDescent="0.3"/>
    <row r="198" ht="24.95" customHeight="1" x14ac:dyDescent="0.3"/>
    <row r="199" ht="24.95" customHeight="1" x14ac:dyDescent="0.3"/>
    <row r="200" ht="24.95" customHeight="1" x14ac:dyDescent="0.3"/>
    <row r="201" ht="24.95" customHeight="1" x14ac:dyDescent="0.3"/>
    <row r="202" ht="24.95" customHeight="1" x14ac:dyDescent="0.3"/>
    <row r="203" ht="24.95" customHeight="1" x14ac:dyDescent="0.3"/>
    <row r="204" ht="24.95" customHeight="1" x14ac:dyDescent="0.3"/>
    <row r="205" ht="24.95" customHeight="1" x14ac:dyDescent="0.3"/>
    <row r="206" ht="24.95" customHeight="1" x14ac:dyDescent="0.3"/>
    <row r="207" ht="24.95" customHeight="1" x14ac:dyDescent="0.3"/>
    <row r="208" ht="24.95" customHeight="1" x14ac:dyDescent="0.3"/>
    <row r="209" ht="24.95" customHeight="1" x14ac:dyDescent="0.3"/>
    <row r="210" ht="24.95" customHeight="1" x14ac:dyDescent="0.3"/>
    <row r="211" ht="24.95" customHeight="1" x14ac:dyDescent="0.3"/>
    <row r="212" ht="24.95" customHeight="1" x14ac:dyDescent="0.3"/>
    <row r="213" ht="24.95" customHeight="1" x14ac:dyDescent="0.3"/>
    <row r="214" ht="24.95" customHeight="1" x14ac:dyDescent="0.3"/>
    <row r="215" ht="24.95" customHeight="1" x14ac:dyDescent="0.3"/>
    <row r="216" ht="24.95" customHeight="1" x14ac:dyDescent="0.3"/>
    <row r="217" ht="24.95" customHeight="1" x14ac:dyDescent="0.3"/>
    <row r="218" ht="24.95" customHeight="1" x14ac:dyDescent="0.3"/>
    <row r="219" ht="24.95" customHeight="1" x14ac:dyDescent="0.3"/>
    <row r="220" ht="24.95" customHeight="1" x14ac:dyDescent="0.3"/>
    <row r="221" ht="24.95" customHeight="1" x14ac:dyDescent="0.3"/>
  </sheetData>
  <mergeCells count="53">
    <mergeCell ref="K22:K36"/>
    <mergeCell ref="J49:J53"/>
    <mergeCell ref="A37:K37"/>
    <mergeCell ref="B39:B43"/>
    <mergeCell ref="J39:J43"/>
    <mergeCell ref="C49:C53"/>
    <mergeCell ref="C56:C60"/>
    <mergeCell ref="C61:C65"/>
    <mergeCell ref="J61:J65"/>
    <mergeCell ref="A54:K54"/>
    <mergeCell ref="K39:K53"/>
    <mergeCell ref="K56:K65"/>
    <mergeCell ref="B44:B48"/>
    <mergeCell ref="J44:J48"/>
    <mergeCell ref="A39:A53"/>
    <mergeCell ref="B49:B53"/>
    <mergeCell ref="B32:B36"/>
    <mergeCell ref="C32:C36"/>
    <mergeCell ref="J32:J36"/>
    <mergeCell ref="A22:A36"/>
    <mergeCell ref="B27:B31"/>
    <mergeCell ref="C27:C31"/>
    <mergeCell ref="J27:J31"/>
    <mergeCell ref="B22:B26"/>
    <mergeCell ref="C22:C26"/>
    <mergeCell ref="J22:J26"/>
    <mergeCell ref="C39:C43"/>
    <mergeCell ref="C44:C48"/>
    <mergeCell ref="K68:K72"/>
    <mergeCell ref="J56:J60"/>
    <mergeCell ref="B56:B60"/>
    <mergeCell ref="B68:B72"/>
    <mergeCell ref="J68:J72"/>
    <mergeCell ref="A66:K66"/>
    <mergeCell ref="A56:A65"/>
    <mergeCell ref="A68:A72"/>
    <mergeCell ref="B61:B65"/>
    <mergeCell ref="C68:C72"/>
    <mergeCell ref="A20:K20"/>
    <mergeCell ref="B10:B14"/>
    <mergeCell ref="J15:J19"/>
    <mergeCell ref="C15:C19"/>
    <mergeCell ref="B15:B19"/>
    <mergeCell ref="A1:K1"/>
    <mergeCell ref="J10:J14"/>
    <mergeCell ref="B5:B9"/>
    <mergeCell ref="C5:C9"/>
    <mergeCell ref="C10:C14"/>
    <mergeCell ref="J5:J9"/>
    <mergeCell ref="K5:K19"/>
    <mergeCell ref="A5:A19"/>
    <mergeCell ref="A3:K3"/>
    <mergeCell ref="A2:K2"/>
  </mergeCells>
  <phoneticPr fontId="1" type="noConversion"/>
  <pageMargins left="0.70866141732283472" right="0.70866141732283472" top="1.1417322834645669" bottom="1.1417322834645669" header="0.51181102362204722" footer="0.51181102362204722"/>
  <pageSetup paperSize="9" scale="4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5</xdr:col>
                    <xdr:colOff>104775</xdr:colOff>
                    <xdr:row>4</xdr:row>
                    <xdr:rowOff>57150</xdr:rowOff>
                  </from>
                  <to>
                    <xdr:col>5</xdr:col>
                    <xdr:colOff>304800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5</xdr:col>
                    <xdr:colOff>95250</xdr:colOff>
                    <xdr:row>6</xdr:row>
                    <xdr:rowOff>28575</xdr:rowOff>
                  </from>
                  <to>
                    <xdr:col>5</xdr:col>
                    <xdr:colOff>295275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5</xdr:col>
                    <xdr:colOff>95250</xdr:colOff>
                    <xdr:row>7</xdr:row>
                    <xdr:rowOff>47625</xdr:rowOff>
                  </from>
                  <to>
                    <xdr:col>5</xdr:col>
                    <xdr:colOff>295275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5</xdr:col>
                    <xdr:colOff>95250</xdr:colOff>
                    <xdr:row>5</xdr:row>
                    <xdr:rowOff>57150</xdr:rowOff>
                  </from>
                  <to>
                    <xdr:col>5</xdr:col>
                    <xdr:colOff>295275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5</xdr:col>
                    <xdr:colOff>104775</xdr:colOff>
                    <xdr:row>8</xdr:row>
                    <xdr:rowOff>47625</xdr:rowOff>
                  </from>
                  <to>
                    <xdr:col>5</xdr:col>
                    <xdr:colOff>295275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9" name="Check Box 14">
              <controlPr defaultSize="0" autoFill="0" autoLine="0" autoPict="0">
                <anchor moveWithCells="1">
                  <from>
                    <xdr:col>5</xdr:col>
                    <xdr:colOff>114300</xdr:colOff>
                    <xdr:row>9</xdr:row>
                    <xdr:rowOff>47625</xdr:rowOff>
                  </from>
                  <to>
                    <xdr:col>5</xdr:col>
                    <xdr:colOff>314325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" name="Check Box 15">
              <controlPr defaultSize="0" autoFill="0" autoLine="0" autoPict="0">
                <anchor moveWithCells="1">
                  <from>
                    <xdr:col>5</xdr:col>
                    <xdr:colOff>95250</xdr:colOff>
                    <xdr:row>11</xdr:row>
                    <xdr:rowOff>28575</xdr:rowOff>
                  </from>
                  <to>
                    <xdr:col>5</xdr:col>
                    <xdr:colOff>295275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1" name="Check Box 16">
              <controlPr defaultSize="0" autoFill="0" autoLine="0" autoPict="0">
                <anchor moveWithCells="1">
                  <from>
                    <xdr:col>5</xdr:col>
                    <xdr:colOff>95250</xdr:colOff>
                    <xdr:row>12</xdr:row>
                    <xdr:rowOff>47625</xdr:rowOff>
                  </from>
                  <to>
                    <xdr:col>5</xdr:col>
                    <xdr:colOff>295275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2" name="Check Box 17">
              <controlPr defaultSize="0" autoFill="0" autoLine="0" autoPict="0">
                <anchor moveWithCells="1">
                  <from>
                    <xdr:col>5</xdr:col>
                    <xdr:colOff>95250</xdr:colOff>
                    <xdr:row>10</xdr:row>
                    <xdr:rowOff>47625</xdr:rowOff>
                  </from>
                  <to>
                    <xdr:col>5</xdr:col>
                    <xdr:colOff>295275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3" name="Check Box 18">
              <controlPr defaultSize="0" autoFill="0" autoLine="0" autoPict="0">
                <anchor moveWithCells="1">
                  <from>
                    <xdr:col>5</xdr:col>
                    <xdr:colOff>104775</xdr:colOff>
                    <xdr:row>13</xdr:row>
                    <xdr:rowOff>47625</xdr:rowOff>
                  </from>
                  <to>
                    <xdr:col>5</xdr:col>
                    <xdr:colOff>295275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4" name="Check Box 20">
              <controlPr defaultSize="0" autoFill="0" autoLine="0" autoPict="0">
                <anchor moveWithCells="1">
                  <from>
                    <xdr:col>5</xdr:col>
                    <xdr:colOff>114300</xdr:colOff>
                    <xdr:row>14</xdr:row>
                    <xdr:rowOff>47625</xdr:rowOff>
                  </from>
                  <to>
                    <xdr:col>5</xdr:col>
                    <xdr:colOff>314325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5" name="Check Box 21">
              <controlPr defaultSize="0" autoFill="0" autoLine="0" autoPict="0">
                <anchor moveWithCells="1">
                  <from>
                    <xdr:col>5</xdr:col>
                    <xdr:colOff>95250</xdr:colOff>
                    <xdr:row>16</xdr:row>
                    <xdr:rowOff>28575</xdr:rowOff>
                  </from>
                  <to>
                    <xdr:col>5</xdr:col>
                    <xdr:colOff>295275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6" name="Check Box 22">
              <controlPr defaultSize="0" autoFill="0" autoLine="0" autoPict="0">
                <anchor moveWithCells="1">
                  <from>
                    <xdr:col>5</xdr:col>
                    <xdr:colOff>95250</xdr:colOff>
                    <xdr:row>17</xdr:row>
                    <xdr:rowOff>47625</xdr:rowOff>
                  </from>
                  <to>
                    <xdr:col>5</xdr:col>
                    <xdr:colOff>295275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7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15</xdr:row>
                    <xdr:rowOff>47625</xdr:rowOff>
                  </from>
                  <to>
                    <xdr:col>5</xdr:col>
                    <xdr:colOff>295275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8" name="Check Box 24">
              <controlPr defaultSize="0" autoFill="0" autoLine="0" autoPict="0">
                <anchor moveWithCells="1">
                  <from>
                    <xdr:col>5</xdr:col>
                    <xdr:colOff>104775</xdr:colOff>
                    <xdr:row>18</xdr:row>
                    <xdr:rowOff>47625</xdr:rowOff>
                  </from>
                  <to>
                    <xdr:col>5</xdr:col>
                    <xdr:colOff>295275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9" name="Check Box 80">
              <controlPr defaultSize="0" autoFill="0" autoLine="0" autoPict="0">
                <anchor moveWithCells="1">
                  <from>
                    <xdr:col>5</xdr:col>
                    <xdr:colOff>104775</xdr:colOff>
                    <xdr:row>21</xdr:row>
                    <xdr:rowOff>38100</xdr:rowOff>
                  </from>
                  <to>
                    <xdr:col>5</xdr:col>
                    <xdr:colOff>304800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0" name="Check Box 81">
              <controlPr defaultSize="0" autoFill="0" autoLine="0" autoPict="0">
                <anchor moveWithCells="1">
                  <from>
                    <xdr:col>5</xdr:col>
                    <xdr:colOff>95250</xdr:colOff>
                    <xdr:row>23</xdr:row>
                    <xdr:rowOff>9525</xdr:rowOff>
                  </from>
                  <to>
                    <xdr:col>5</xdr:col>
                    <xdr:colOff>295275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1" name="Check Box 82">
              <controlPr defaultSize="0" autoFill="0" autoLine="0" autoPict="0">
                <anchor moveWithCells="1">
                  <from>
                    <xdr:col>5</xdr:col>
                    <xdr:colOff>95250</xdr:colOff>
                    <xdr:row>24</xdr:row>
                    <xdr:rowOff>38100</xdr:rowOff>
                  </from>
                  <to>
                    <xdr:col>5</xdr:col>
                    <xdr:colOff>295275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2" name="Check Box 83">
              <controlPr defaultSize="0" autoFill="0" autoLine="0" autoPict="0">
                <anchor moveWithCells="1">
                  <from>
                    <xdr:col>5</xdr:col>
                    <xdr:colOff>95250</xdr:colOff>
                    <xdr:row>22</xdr:row>
                    <xdr:rowOff>38100</xdr:rowOff>
                  </from>
                  <to>
                    <xdr:col>5</xdr:col>
                    <xdr:colOff>295275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3" name="Check Box 84">
              <controlPr defaultSize="0" autoFill="0" autoLine="0" autoPict="0">
                <anchor moveWithCells="1">
                  <from>
                    <xdr:col>5</xdr:col>
                    <xdr:colOff>104775</xdr:colOff>
                    <xdr:row>25</xdr:row>
                    <xdr:rowOff>38100</xdr:rowOff>
                  </from>
                  <to>
                    <xdr:col>5</xdr:col>
                    <xdr:colOff>295275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24" name="Check Box 86">
              <controlPr defaultSize="0" autoFill="0" autoLine="0" autoPict="0">
                <anchor moveWithCells="1">
                  <from>
                    <xdr:col>5</xdr:col>
                    <xdr:colOff>114300</xdr:colOff>
                    <xdr:row>26</xdr:row>
                    <xdr:rowOff>38100</xdr:rowOff>
                  </from>
                  <to>
                    <xdr:col>5</xdr:col>
                    <xdr:colOff>314325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5" name="Check Box 87">
              <controlPr defaultSize="0" autoFill="0" autoLine="0" autoPict="0">
                <anchor moveWithCells="1">
                  <from>
                    <xdr:col>5</xdr:col>
                    <xdr:colOff>95250</xdr:colOff>
                    <xdr:row>28</xdr:row>
                    <xdr:rowOff>9525</xdr:rowOff>
                  </from>
                  <to>
                    <xdr:col>5</xdr:col>
                    <xdr:colOff>295275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26" name="Check Box 88">
              <controlPr defaultSize="0" autoFill="0" autoLine="0" autoPict="0">
                <anchor moveWithCells="1">
                  <from>
                    <xdr:col>5</xdr:col>
                    <xdr:colOff>95250</xdr:colOff>
                    <xdr:row>29</xdr:row>
                    <xdr:rowOff>38100</xdr:rowOff>
                  </from>
                  <to>
                    <xdr:col>5</xdr:col>
                    <xdr:colOff>295275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7" name="Check Box 89">
              <controlPr defaultSize="0" autoFill="0" autoLine="0" autoPict="0">
                <anchor moveWithCells="1">
                  <from>
                    <xdr:col>5</xdr:col>
                    <xdr:colOff>95250</xdr:colOff>
                    <xdr:row>27</xdr:row>
                    <xdr:rowOff>38100</xdr:rowOff>
                  </from>
                  <to>
                    <xdr:col>5</xdr:col>
                    <xdr:colOff>295275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8" name="Check Box 90">
              <controlPr defaultSize="0" autoFill="0" autoLine="0" autoPict="0">
                <anchor moveWithCells="1">
                  <from>
                    <xdr:col>5</xdr:col>
                    <xdr:colOff>104775</xdr:colOff>
                    <xdr:row>30</xdr:row>
                    <xdr:rowOff>38100</xdr:rowOff>
                  </from>
                  <to>
                    <xdr:col>5</xdr:col>
                    <xdr:colOff>295275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29" name="Check Box 92">
              <controlPr defaultSize="0" autoFill="0" autoLine="0" autoPict="0">
                <anchor moveWithCells="1">
                  <from>
                    <xdr:col>5</xdr:col>
                    <xdr:colOff>85725</xdr:colOff>
                    <xdr:row>31</xdr:row>
                    <xdr:rowOff>38100</xdr:rowOff>
                  </from>
                  <to>
                    <xdr:col>5</xdr:col>
                    <xdr:colOff>285750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30" name="Check Box 93">
              <controlPr defaultSize="0" autoFill="0" autoLine="0" autoPict="0">
                <anchor moveWithCells="1">
                  <from>
                    <xdr:col>5</xdr:col>
                    <xdr:colOff>95250</xdr:colOff>
                    <xdr:row>33</xdr:row>
                    <xdr:rowOff>0</xdr:rowOff>
                  </from>
                  <to>
                    <xdr:col>5</xdr:col>
                    <xdr:colOff>295275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1" name="Check Box 94">
              <controlPr defaultSize="0" autoFill="0" autoLine="0" autoPict="0">
                <anchor moveWithCells="1">
                  <from>
                    <xdr:col>5</xdr:col>
                    <xdr:colOff>95250</xdr:colOff>
                    <xdr:row>34</xdr:row>
                    <xdr:rowOff>28575</xdr:rowOff>
                  </from>
                  <to>
                    <xdr:col>5</xdr:col>
                    <xdr:colOff>295275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32" name="Check Box 95">
              <controlPr defaultSize="0" autoFill="0" autoLine="0" autoPict="0">
                <anchor moveWithCells="1">
                  <from>
                    <xdr:col>5</xdr:col>
                    <xdr:colOff>95250</xdr:colOff>
                    <xdr:row>32</xdr:row>
                    <xdr:rowOff>38100</xdr:rowOff>
                  </from>
                  <to>
                    <xdr:col>5</xdr:col>
                    <xdr:colOff>295275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3" name="Check Box 96">
              <controlPr defaultSize="0" autoFill="0" autoLine="0" autoPict="0">
                <anchor moveWithCells="1">
                  <from>
                    <xdr:col>5</xdr:col>
                    <xdr:colOff>104775</xdr:colOff>
                    <xdr:row>35</xdr:row>
                    <xdr:rowOff>28575</xdr:rowOff>
                  </from>
                  <to>
                    <xdr:col>5</xdr:col>
                    <xdr:colOff>295275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34" name="Check Box 176">
              <controlPr defaultSize="0" autoFill="0" autoLine="0" autoPict="0">
                <anchor moveWithCells="1">
                  <from>
                    <xdr:col>5</xdr:col>
                    <xdr:colOff>104775</xdr:colOff>
                    <xdr:row>38</xdr:row>
                    <xdr:rowOff>28575</xdr:rowOff>
                  </from>
                  <to>
                    <xdr:col>5</xdr:col>
                    <xdr:colOff>304800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35" name="Check Box 177">
              <controlPr defaultSize="0" autoFill="0" autoLine="0" autoPict="0">
                <anchor moveWithCells="1">
                  <from>
                    <xdr:col>5</xdr:col>
                    <xdr:colOff>95250</xdr:colOff>
                    <xdr:row>40</xdr:row>
                    <xdr:rowOff>0</xdr:rowOff>
                  </from>
                  <to>
                    <xdr:col>5</xdr:col>
                    <xdr:colOff>295275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36" name="Check Box 178">
              <controlPr defaultSize="0" autoFill="0" autoLine="0" autoPict="0">
                <anchor moveWithCells="1">
                  <from>
                    <xdr:col>5</xdr:col>
                    <xdr:colOff>95250</xdr:colOff>
                    <xdr:row>41</xdr:row>
                    <xdr:rowOff>28575</xdr:rowOff>
                  </from>
                  <to>
                    <xdr:col>5</xdr:col>
                    <xdr:colOff>295275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37" name="Check Box 179">
              <controlPr defaultSize="0" autoFill="0" autoLine="0" autoPict="0">
                <anchor moveWithCells="1">
                  <from>
                    <xdr:col>5</xdr:col>
                    <xdr:colOff>95250</xdr:colOff>
                    <xdr:row>39</xdr:row>
                    <xdr:rowOff>28575</xdr:rowOff>
                  </from>
                  <to>
                    <xdr:col>5</xdr:col>
                    <xdr:colOff>295275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38" name="Check Box 180">
              <controlPr defaultSize="0" autoFill="0" autoLine="0" autoPict="0">
                <anchor moveWithCells="1">
                  <from>
                    <xdr:col>5</xdr:col>
                    <xdr:colOff>104775</xdr:colOff>
                    <xdr:row>42</xdr:row>
                    <xdr:rowOff>28575</xdr:rowOff>
                  </from>
                  <to>
                    <xdr:col>5</xdr:col>
                    <xdr:colOff>295275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39" name="Check Box 182">
              <controlPr defaultSize="0" autoFill="0" autoLine="0" autoPict="0">
                <anchor moveWithCells="1">
                  <from>
                    <xdr:col>5</xdr:col>
                    <xdr:colOff>114300</xdr:colOff>
                    <xdr:row>43</xdr:row>
                    <xdr:rowOff>28575</xdr:rowOff>
                  </from>
                  <to>
                    <xdr:col>5</xdr:col>
                    <xdr:colOff>314325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40" name="Check Box 183">
              <controlPr defaultSize="0" autoFill="0" autoLine="0" autoPict="0">
                <anchor moveWithCells="1">
                  <from>
                    <xdr:col>5</xdr:col>
                    <xdr:colOff>95250</xdr:colOff>
                    <xdr:row>45</xdr:row>
                    <xdr:rowOff>0</xdr:rowOff>
                  </from>
                  <to>
                    <xdr:col>5</xdr:col>
                    <xdr:colOff>295275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41" name="Check Box 184">
              <controlPr defaultSize="0" autoFill="0" autoLine="0" autoPict="0">
                <anchor moveWithCells="1">
                  <from>
                    <xdr:col>5</xdr:col>
                    <xdr:colOff>95250</xdr:colOff>
                    <xdr:row>46</xdr:row>
                    <xdr:rowOff>28575</xdr:rowOff>
                  </from>
                  <to>
                    <xdr:col>5</xdr:col>
                    <xdr:colOff>295275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42" name="Check Box 185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28575</xdr:rowOff>
                  </from>
                  <to>
                    <xdr:col>5</xdr:col>
                    <xdr:colOff>295275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43" name="Check Box 186">
              <controlPr defaultSize="0" autoFill="0" autoLine="0" autoPict="0">
                <anchor moveWithCells="1">
                  <from>
                    <xdr:col>5</xdr:col>
                    <xdr:colOff>104775</xdr:colOff>
                    <xdr:row>47</xdr:row>
                    <xdr:rowOff>28575</xdr:rowOff>
                  </from>
                  <to>
                    <xdr:col>5</xdr:col>
                    <xdr:colOff>295275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44" name="Check Box 188">
              <controlPr defaultSize="0" autoFill="0" autoLine="0" autoPict="0">
                <anchor moveWithCells="1">
                  <from>
                    <xdr:col>5</xdr:col>
                    <xdr:colOff>123825</xdr:colOff>
                    <xdr:row>48</xdr:row>
                    <xdr:rowOff>28575</xdr:rowOff>
                  </from>
                  <to>
                    <xdr:col>5</xdr:col>
                    <xdr:colOff>323850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45" name="Check Box 189">
              <controlPr defaultSize="0" autoFill="0" autoLine="0" autoPict="0">
                <anchor moveWithCells="1">
                  <from>
                    <xdr:col>5</xdr:col>
                    <xdr:colOff>95250</xdr:colOff>
                    <xdr:row>50</xdr:row>
                    <xdr:rowOff>0</xdr:rowOff>
                  </from>
                  <to>
                    <xdr:col>5</xdr:col>
                    <xdr:colOff>295275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46" name="Check Box 190">
              <controlPr defaultSize="0" autoFill="0" autoLine="0" autoPict="0">
                <anchor moveWithCells="1">
                  <from>
                    <xdr:col>5</xdr:col>
                    <xdr:colOff>95250</xdr:colOff>
                    <xdr:row>51</xdr:row>
                    <xdr:rowOff>28575</xdr:rowOff>
                  </from>
                  <to>
                    <xdr:col>5</xdr:col>
                    <xdr:colOff>295275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47" name="Check Box 191">
              <controlPr defaultSize="0" autoFill="0" autoLine="0" autoPict="0">
                <anchor moveWithCells="1">
                  <from>
                    <xdr:col>5</xdr:col>
                    <xdr:colOff>95250</xdr:colOff>
                    <xdr:row>49</xdr:row>
                    <xdr:rowOff>28575</xdr:rowOff>
                  </from>
                  <to>
                    <xdr:col>5</xdr:col>
                    <xdr:colOff>295275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48" name="Check Box 192">
              <controlPr defaultSize="0" autoFill="0" autoLine="0" autoPict="0">
                <anchor moveWithCells="1">
                  <from>
                    <xdr:col>5</xdr:col>
                    <xdr:colOff>104775</xdr:colOff>
                    <xdr:row>52</xdr:row>
                    <xdr:rowOff>28575</xdr:rowOff>
                  </from>
                  <to>
                    <xdr:col>5</xdr:col>
                    <xdr:colOff>295275</xdr:colOff>
                    <xdr:row>52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49" name="Check Box 225">
              <controlPr defaultSize="0" autoFill="0" autoLine="0" autoPict="0">
                <anchor moveWithCells="1">
                  <from>
                    <xdr:col>5</xdr:col>
                    <xdr:colOff>95250</xdr:colOff>
                    <xdr:row>61</xdr:row>
                    <xdr:rowOff>304800</xdr:rowOff>
                  </from>
                  <to>
                    <xdr:col>5</xdr:col>
                    <xdr:colOff>295275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50" name="Check Box 226">
              <controlPr defaultSize="0" autoFill="0" autoLine="0" autoPict="0">
                <anchor moveWithCells="1">
                  <from>
                    <xdr:col>5</xdr:col>
                    <xdr:colOff>95250</xdr:colOff>
                    <xdr:row>63</xdr:row>
                    <xdr:rowOff>19050</xdr:rowOff>
                  </from>
                  <to>
                    <xdr:col>5</xdr:col>
                    <xdr:colOff>295275</xdr:colOff>
                    <xdr:row>63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51" name="Check Box 227">
              <controlPr defaultSize="0" autoFill="0" autoLine="0" autoPict="0">
                <anchor moveWithCells="1">
                  <from>
                    <xdr:col>5</xdr:col>
                    <xdr:colOff>95250</xdr:colOff>
                    <xdr:row>61</xdr:row>
                    <xdr:rowOff>19050</xdr:rowOff>
                  </from>
                  <to>
                    <xdr:col>5</xdr:col>
                    <xdr:colOff>295275</xdr:colOff>
                    <xdr:row>61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52" name="Check Box 228">
              <controlPr defaultSize="0" autoFill="0" autoLine="0" autoPict="0">
                <anchor moveWithCells="1">
                  <from>
                    <xdr:col>5</xdr:col>
                    <xdr:colOff>104775</xdr:colOff>
                    <xdr:row>64</xdr:row>
                    <xdr:rowOff>19050</xdr:rowOff>
                  </from>
                  <to>
                    <xdr:col>5</xdr:col>
                    <xdr:colOff>295275</xdr:colOff>
                    <xdr:row>64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53" name="Check Box 278">
              <controlPr defaultSize="0" autoFill="0" autoLine="0" autoPict="0">
                <anchor moveWithCells="1">
                  <from>
                    <xdr:col>5</xdr:col>
                    <xdr:colOff>123825</xdr:colOff>
                    <xdr:row>67</xdr:row>
                    <xdr:rowOff>9525</xdr:rowOff>
                  </from>
                  <to>
                    <xdr:col>5</xdr:col>
                    <xdr:colOff>323850</xdr:colOff>
                    <xdr:row>67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54" name="Check Box 279">
              <controlPr defaultSize="0" autoFill="0" autoLine="0" autoPict="0">
                <anchor moveWithCells="1">
                  <from>
                    <xdr:col>5</xdr:col>
                    <xdr:colOff>95250</xdr:colOff>
                    <xdr:row>68</xdr:row>
                    <xdr:rowOff>295275</xdr:rowOff>
                  </from>
                  <to>
                    <xdr:col>5</xdr:col>
                    <xdr:colOff>295275</xdr:colOff>
                    <xdr:row>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55" name="Check Box 280">
              <controlPr defaultSize="0" autoFill="0" autoLine="0" autoPict="0">
                <anchor moveWithCells="1">
                  <from>
                    <xdr:col>5</xdr:col>
                    <xdr:colOff>95250</xdr:colOff>
                    <xdr:row>70</xdr:row>
                    <xdr:rowOff>9525</xdr:rowOff>
                  </from>
                  <to>
                    <xdr:col>5</xdr:col>
                    <xdr:colOff>295275</xdr:colOff>
                    <xdr:row>70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56" name="Check Box 281">
              <controlPr defaultSize="0" autoFill="0" autoLine="0" autoPict="0">
                <anchor moveWithCells="1">
                  <from>
                    <xdr:col>5</xdr:col>
                    <xdr:colOff>95250</xdr:colOff>
                    <xdr:row>68</xdr:row>
                    <xdr:rowOff>9525</xdr:rowOff>
                  </from>
                  <to>
                    <xdr:col>5</xdr:col>
                    <xdr:colOff>295275</xdr:colOff>
                    <xdr:row>68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57" name="Check Box 282">
              <controlPr defaultSize="0" autoFill="0" autoLine="0" autoPict="0">
                <anchor moveWithCells="1">
                  <from>
                    <xdr:col>5</xdr:col>
                    <xdr:colOff>104775</xdr:colOff>
                    <xdr:row>71</xdr:row>
                    <xdr:rowOff>9525</xdr:rowOff>
                  </from>
                  <to>
                    <xdr:col>5</xdr:col>
                    <xdr:colOff>295275</xdr:colOff>
                    <xdr:row>71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58" name="Check Box 475">
              <controlPr defaultSize="0" autoFill="0" autoLine="0" autoPict="0">
                <anchor moveWithCells="1">
                  <from>
                    <xdr:col>5</xdr:col>
                    <xdr:colOff>95250</xdr:colOff>
                    <xdr:row>55</xdr:row>
                    <xdr:rowOff>38100</xdr:rowOff>
                  </from>
                  <to>
                    <xdr:col>5</xdr:col>
                    <xdr:colOff>295275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59" name="Check Box 477">
              <controlPr defaultSize="0" autoFill="0" autoLine="0" autoPict="0">
                <anchor moveWithCells="1">
                  <from>
                    <xdr:col>5</xdr:col>
                    <xdr:colOff>95250</xdr:colOff>
                    <xdr:row>56</xdr:row>
                    <xdr:rowOff>304800</xdr:rowOff>
                  </from>
                  <to>
                    <xdr:col>5</xdr:col>
                    <xdr:colOff>295275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60" name="Check Box 478">
              <controlPr defaultSize="0" autoFill="0" autoLine="0" autoPict="0">
                <anchor moveWithCells="1">
                  <from>
                    <xdr:col>5</xdr:col>
                    <xdr:colOff>95250</xdr:colOff>
                    <xdr:row>58</xdr:row>
                    <xdr:rowOff>19050</xdr:rowOff>
                  </from>
                  <to>
                    <xdr:col>5</xdr:col>
                    <xdr:colOff>295275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61" name="Check Box 479">
              <controlPr defaultSize="0" autoFill="0" autoLine="0" autoPict="0">
                <anchor moveWithCells="1">
                  <from>
                    <xdr:col>5</xdr:col>
                    <xdr:colOff>95250</xdr:colOff>
                    <xdr:row>56</xdr:row>
                    <xdr:rowOff>19050</xdr:rowOff>
                  </from>
                  <to>
                    <xdr:col>5</xdr:col>
                    <xdr:colOff>295275</xdr:colOff>
                    <xdr:row>56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62" name="Check Box 480">
              <controlPr defaultSize="0" autoFill="0" autoLine="0" autoPict="0">
                <anchor moveWithCells="1">
                  <from>
                    <xdr:col>5</xdr:col>
                    <xdr:colOff>104775</xdr:colOff>
                    <xdr:row>59</xdr:row>
                    <xdr:rowOff>19050</xdr:rowOff>
                  </from>
                  <to>
                    <xdr:col>5</xdr:col>
                    <xdr:colOff>295275</xdr:colOff>
                    <xdr:row>59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63" name="Check Box 518">
              <controlPr defaultSize="0" autoFill="0" autoLine="0" autoPict="0">
                <anchor moveWithCells="1">
                  <from>
                    <xdr:col>5</xdr:col>
                    <xdr:colOff>104775</xdr:colOff>
                    <xdr:row>60</xdr:row>
                    <xdr:rowOff>28575</xdr:rowOff>
                  </from>
                  <to>
                    <xdr:col>5</xdr:col>
                    <xdr:colOff>295275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64" name="Check Box 519">
              <controlPr defaultSize="0" autoFill="0" autoLine="0" autoPict="0">
                <anchor moveWithCells="1">
                  <from>
                    <xdr:col>5</xdr:col>
                    <xdr:colOff>95250</xdr:colOff>
                    <xdr:row>56</xdr:row>
                    <xdr:rowOff>304800</xdr:rowOff>
                  </from>
                  <to>
                    <xdr:col>5</xdr:col>
                    <xdr:colOff>285750</xdr:colOff>
                    <xdr:row>57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65" name="Check Box 520">
              <controlPr defaultSize="0" autoFill="0" autoLine="0" autoPict="0">
                <anchor moveWithCells="1">
                  <from>
                    <xdr:col>5</xdr:col>
                    <xdr:colOff>95250</xdr:colOff>
                    <xdr:row>58</xdr:row>
                    <xdr:rowOff>19050</xdr:rowOff>
                  </from>
                  <to>
                    <xdr:col>5</xdr:col>
                    <xdr:colOff>285750</xdr:colOff>
                    <xdr:row>58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66" name="Check Box 521">
              <controlPr defaultSize="0" autoFill="0" autoLine="0" autoPict="0">
                <anchor moveWithCells="1">
                  <from>
                    <xdr:col>5</xdr:col>
                    <xdr:colOff>95250</xdr:colOff>
                    <xdr:row>56</xdr:row>
                    <xdr:rowOff>19050</xdr:rowOff>
                  </from>
                  <to>
                    <xdr:col>5</xdr:col>
                    <xdr:colOff>285750</xdr:colOff>
                    <xdr:row>56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67" name="Check Box 522">
              <controlPr defaultSize="0" autoFill="0" autoLine="0" autoPict="0">
                <anchor moveWithCells="1">
                  <from>
                    <xdr:col>5</xdr:col>
                    <xdr:colOff>104775</xdr:colOff>
                    <xdr:row>59</xdr:row>
                    <xdr:rowOff>19050</xdr:rowOff>
                  </from>
                  <to>
                    <xdr:col>5</xdr:col>
                    <xdr:colOff>295275</xdr:colOff>
                    <xdr:row>59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2:L13"/>
  <sheetViews>
    <sheetView workbookViewId="0">
      <selection activeCell="M4" sqref="M4"/>
    </sheetView>
  </sheetViews>
  <sheetFormatPr defaultRowHeight="16.5" x14ac:dyDescent="0.3"/>
  <cols>
    <col min="1" max="1" width="2.5" customWidth="1"/>
    <col min="2" max="2" width="7.5" style="1" customWidth="1"/>
    <col min="3" max="3" width="19.25" style="1" customWidth="1"/>
    <col min="4" max="5" width="7.5" style="1" customWidth="1"/>
    <col min="6" max="6" width="7.5" style="2" customWidth="1"/>
    <col min="7" max="7" width="9" style="2"/>
  </cols>
  <sheetData>
    <row r="2" spans="2:12" ht="30" customHeight="1" x14ac:dyDescent="0.3"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2:12" ht="30" customHeight="1" x14ac:dyDescent="0.3">
      <c r="B3" s="5">
        <v>1</v>
      </c>
      <c r="C3" s="6" t="str">
        <f>문항!A3</f>
        <v>1. 리더십</v>
      </c>
      <c r="D3" s="7">
        <v>5</v>
      </c>
      <c r="E3" s="8">
        <f>문항!K5</f>
        <v>0</v>
      </c>
      <c r="F3" s="9">
        <f>E3*D3/200</f>
        <v>0</v>
      </c>
    </row>
    <row r="4" spans="2:12" ht="30" customHeight="1" x14ac:dyDescent="0.3">
      <c r="B4" s="10">
        <v>2</v>
      </c>
      <c r="C4" s="11" t="str">
        <f>문항!A20</f>
        <v>2. 전공 지식</v>
      </c>
      <c r="D4" s="12">
        <v>5</v>
      </c>
      <c r="E4" s="8">
        <f>문항!K22</f>
        <v>0</v>
      </c>
      <c r="F4" s="9">
        <f>E4*D4/300</f>
        <v>0</v>
      </c>
    </row>
    <row r="5" spans="2:12" ht="30" customHeight="1" x14ac:dyDescent="0.3">
      <c r="B5" s="10">
        <v>3</v>
      </c>
      <c r="C5" s="11" t="str">
        <f>문항!A37</f>
        <v>3. 네트워크</v>
      </c>
      <c r="D5" s="12">
        <v>5</v>
      </c>
      <c r="E5" s="8">
        <f>문항!K39</f>
        <v>0</v>
      </c>
      <c r="F5" s="9">
        <f>E5*D5/200</f>
        <v>0</v>
      </c>
      <c r="G5" s="2" t="s">
        <v>1</v>
      </c>
    </row>
    <row r="6" spans="2:12" ht="30" customHeight="1" x14ac:dyDescent="0.3">
      <c r="B6" s="10">
        <v>4</v>
      </c>
      <c r="C6" s="11" t="str">
        <f>문항!A54</f>
        <v>4. 어학능력</v>
      </c>
      <c r="D6" s="12">
        <v>5</v>
      </c>
      <c r="E6" s="8">
        <f>문항!K56</f>
        <v>0</v>
      </c>
      <c r="F6" s="13">
        <f>E6*D6/150</f>
        <v>0</v>
      </c>
      <c r="G6" s="2" t="s">
        <v>1</v>
      </c>
    </row>
    <row r="7" spans="2:12" ht="30" customHeight="1" x14ac:dyDescent="0.3">
      <c r="B7" s="10">
        <v>5</v>
      </c>
      <c r="C7" s="11" t="str">
        <f>문항!A66</f>
        <v>5. 사회봉사</v>
      </c>
      <c r="D7" s="12">
        <v>5</v>
      </c>
      <c r="E7" s="8">
        <f>문항!K68</f>
        <v>0</v>
      </c>
      <c r="F7" s="13">
        <f>E7*D7/150</f>
        <v>0</v>
      </c>
      <c r="G7" s="2" t="s">
        <v>1</v>
      </c>
    </row>
    <row r="8" spans="2:12" ht="30" customHeight="1" x14ac:dyDescent="0.3">
      <c r="B8" s="90" t="s">
        <v>7</v>
      </c>
      <c r="C8" s="91"/>
      <c r="D8" s="14">
        <f>SUM(D3:D7)</f>
        <v>25</v>
      </c>
      <c r="E8" s="14">
        <f>SUM(E3:E7)</f>
        <v>0</v>
      </c>
      <c r="F8" s="15">
        <f>(F3+F4+F5+F6+F7)/5</f>
        <v>0</v>
      </c>
      <c r="G8" s="2" t="s">
        <v>1</v>
      </c>
    </row>
    <row r="11" spans="2:12" ht="30" customHeight="1" x14ac:dyDescent="0.3">
      <c r="E11" s="92" t="s">
        <v>21</v>
      </c>
      <c r="F11" s="93"/>
      <c r="G11" s="93"/>
      <c r="H11" s="93"/>
      <c r="I11" s="93"/>
      <c r="J11" s="93"/>
      <c r="K11" s="93"/>
      <c r="L11" s="93"/>
    </row>
    <row r="12" spans="2:12" ht="26.25" customHeight="1" x14ac:dyDescent="0.3">
      <c r="E12" s="93" t="s">
        <v>21</v>
      </c>
      <c r="F12" s="93"/>
      <c r="G12" s="93"/>
      <c r="H12" s="93"/>
      <c r="I12" s="93"/>
      <c r="J12" s="93"/>
      <c r="K12" s="93"/>
      <c r="L12" s="93"/>
    </row>
    <row r="13" spans="2:12" ht="21" customHeight="1" x14ac:dyDescent="0.3"/>
  </sheetData>
  <mergeCells count="3">
    <mergeCell ref="B8:C8"/>
    <mergeCell ref="E11:L11"/>
    <mergeCell ref="E12:L12"/>
  </mergeCells>
  <phoneticPr fontId="1" type="noConversion"/>
  <pageMargins left="0.7" right="0.7" top="0.75" bottom="0.75" header="0.3" footer="0.3"/>
  <pageSetup paperSize="9" scale="7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문항</vt:lpstr>
      <vt:lpstr>그래프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2017-10-10T04:55:21Z</cp:lastPrinted>
  <dcterms:created xsi:type="dcterms:W3CDTF">2012-07-16T03:16:40Z</dcterms:created>
  <dcterms:modified xsi:type="dcterms:W3CDTF">2017-10-16T07:15:30Z</dcterms:modified>
</cp:coreProperties>
</file>